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Usuarios\juridico\Downloads\"/>
    </mc:Choice>
  </mc:AlternateContent>
  <xr:revisionPtr revIDLastSave="0" documentId="8_{2BB70D77-9269-452B-A001-F01DE3183DE9}" xr6:coauthVersionLast="47" xr6:coauthVersionMax="47" xr10:uidLastSave="{00000000-0000-0000-0000-000000000000}"/>
  <bookViews>
    <workbookView xWindow="-120" yWindow="-120" windowWidth="29040" windowHeight="15720" xr2:uid="{7D112702-D0EB-4764-850F-D5570BFEFED3}"/>
  </bookViews>
  <sheets>
    <sheet name="Hoja1" sheetId="1" r:id="rId1"/>
  </sheets>
  <externalReferences>
    <externalReference r:id="rId2"/>
  </externalReferences>
  <definedNames>
    <definedName name="ABOGADO">[1]!Tabla4[ABOGADO]</definedName>
    <definedName name="MODALIDAD">[1]LISTAS!$A$2:$A$3</definedName>
    <definedName name="NOMBRE_SUPERVISOR">[1]LISTAS!$A$84:$A$92</definedName>
    <definedName name="PROCESO">[1]LISTAS!$A$95:$A$110</definedName>
    <definedName name="TIPO_CONTRATO">[1]LISTAS!$A$34:$A$53</definedName>
    <definedName name="TIPO_LABOR">[1]LISTAS!$A$70:$A$73</definedName>
    <definedName name="TIPO_PERSONA">[1]LISTAS!$A$56:$A$57</definedName>
    <definedName name="TIPO_PS">[1]LISTAS!$A$60:$A$67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E1481" i="1" l="1"/>
  <c r="AX1481" i="1"/>
  <c r="U1481" i="1"/>
  <c r="BE1480" i="1"/>
  <c r="AX1480" i="1"/>
  <c r="U1480" i="1"/>
  <c r="BE1479" i="1"/>
  <c r="AX1479" i="1"/>
  <c r="U1479" i="1"/>
  <c r="BE1478" i="1"/>
  <c r="AX1478" i="1"/>
  <c r="U1478" i="1"/>
  <c r="BE1477" i="1"/>
  <c r="AX1477" i="1"/>
  <c r="U1477" i="1"/>
  <c r="BE1476" i="1"/>
  <c r="AX1476" i="1"/>
  <c r="U1476" i="1"/>
  <c r="BE1475" i="1"/>
  <c r="AX1475" i="1"/>
  <c r="U1475" i="1"/>
  <c r="BE1474" i="1"/>
  <c r="AX1474" i="1"/>
  <c r="U1474" i="1"/>
  <c r="BE1473" i="1"/>
  <c r="AX1473" i="1"/>
  <c r="U1473" i="1"/>
  <c r="BE1472" i="1"/>
  <c r="AX1472" i="1"/>
  <c r="U1472" i="1"/>
  <c r="BE1471" i="1"/>
  <c r="AX1471" i="1"/>
  <c r="U1471" i="1"/>
  <c r="BE1470" i="1"/>
  <c r="AX1470" i="1"/>
  <c r="U1470" i="1"/>
  <c r="BE1469" i="1"/>
  <c r="AX1469" i="1"/>
  <c r="U1469" i="1"/>
  <c r="BE1468" i="1"/>
  <c r="AX1468" i="1"/>
  <c r="U1468" i="1"/>
  <c r="BE1467" i="1"/>
  <c r="AX1467" i="1"/>
  <c r="U1467" i="1"/>
  <c r="BE1466" i="1"/>
  <c r="AX1466" i="1"/>
  <c r="U1466" i="1"/>
  <c r="BE1465" i="1"/>
  <c r="AX1465" i="1"/>
  <c r="U1465" i="1"/>
  <c r="BE1464" i="1"/>
  <c r="AX1464" i="1"/>
  <c r="U1464" i="1"/>
  <c r="BE1463" i="1"/>
  <c r="AX1463" i="1"/>
  <c r="U1463" i="1"/>
  <c r="BE1462" i="1"/>
  <c r="AX1462" i="1"/>
  <c r="U1462" i="1"/>
  <c r="BE1461" i="1"/>
  <c r="AX1461" i="1"/>
  <c r="U1461" i="1"/>
  <c r="BE1460" i="1"/>
  <c r="AX1460" i="1"/>
  <c r="U1460" i="1"/>
  <c r="BE1459" i="1"/>
  <c r="AX1459" i="1"/>
  <c r="U1459" i="1"/>
  <c r="BE1458" i="1"/>
  <c r="AX1458" i="1"/>
  <c r="U1458" i="1"/>
  <c r="BE1457" i="1"/>
  <c r="AX1457" i="1"/>
  <c r="U1457" i="1"/>
  <c r="BE1456" i="1"/>
  <c r="AX1456" i="1"/>
  <c r="U1456" i="1"/>
  <c r="BE1455" i="1"/>
  <c r="AX1455" i="1"/>
  <c r="U1455" i="1"/>
  <c r="BE1454" i="1"/>
  <c r="AX1454" i="1"/>
  <c r="U1454" i="1"/>
  <c r="BE1453" i="1"/>
  <c r="AX1453" i="1"/>
  <c r="U1453" i="1"/>
  <c r="BE1452" i="1"/>
  <c r="AX1452" i="1"/>
  <c r="U1452" i="1"/>
  <c r="BE1451" i="1"/>
  <c r="AX1451" i="1"/>
  <c r="U1451" i="1"/>
  <c r="BE1450" i="1"/>
  <c r="AX1450" i="1"/>
  <c r="U1450" i="1"/>
  <c r="BE1449" i="1"/>
  <c r="AX1449" i="1"/>
  <c r="U1449" i="1"/>
  <c r="BE1448" i="1"/>
  <c r="AX1448" i="1"/>
  <c r="U1448" i="1"/>
  <c r="BE1447" i="1"/>
  <c r="AX1447" i="1"/>
  <c r="U1447" i="1"/>
  <c r="BE1446" i="1"/>
  <c r="AX1446" i="1"/>
  <c r="U1446" i="1"/>
  <c r="BE1445" i="1"/>
  <c r="AX1445" i="1"/>
  <c r="U1445" i="1"/>
  <c r="BE1444" i="1"/>
  <c r="AX1444" i="1"/>
  <c r="U1444" i="1"/>
  <c r="BE1443" i="1"/>
  <c r="AX1443" i="1"/>
  <c r="U1443" i="1"/>
  <c r="BE1442" i="1"/>
  <c r="AX1442" i="1"/>
  <c r="U1442" i="1"/>
  <c r="BE1441" i="1"/>
  <c r="AX1441" i="1"/>
  <c r="U1441" i="1"/>
  <c r="BE1440" i="1"/>
  <c r="AX1440" i="1"/>
  <c r="U1440" i="1"/>
  <c r="BE1439" i="1"/>
  <c r="AX1439" i="1"/>
  <c r="U1439" i="1"/>
  <c r="BE1438" i="1"/>
  <c r="AX1438" i="1"/>
  <c r="U1438" i="1"/>
  <c r="BE1437" i="1"/>
  <c r="AX1437" i="1"/>
  <c r="U1437" i="1"/>
  <c r="BE1436" i="1"/>
  <c r="AX1436" i="1"/>
  <c r="U1436" i="1"/>
  <c r="BE1435" i="1"/>
  <c r="AX1435" i="1"/>
  <c r="U1435" i="1"/>
  <c r="BE1434" i="1"/>
  <c r="AX1434" i="1"/>
  <c r="U1434" i="1"/>
  <c r="BE1433" i="1"/>
  <c r="AX1433" i="1"/>
  <c r="U1433" i="1"/>
  <c r="BE1432" i="1"/>
  <c r="AX1432" i="1"/>
  <c r="U1432" i="1"/>
  <c r="BE1431" i="1"/>
  <c r="AX1431" i="1"/>
  <c r="U1431" i="1"/>
  <c r="BE1430" i="1"/>
  <c r="AX1430" i="1"/>
  <c r="U1430" i="1"/>
  <c r="BE1429" i="1"/>
  <c r="AX1429" i="1"/>
  <c r="U1429" i="1"/>
  <c r="BE1428" i="1"/>
  <c r="AX1428" i="1"/>
  <c r="U1428" i="1"/>
  <c r="BE1427" i="1"/>
  <c r="AX1427" i="1"/>
  <c r="U1427" i="1"/>
  <c r="BE1426" i="1"/>
  <c r="AX1426" i="1"/>
  <c r="U1426" i="1"/>
  <c r="BE1425" i="1"/>
  <c r="AX1425" i="1"/>
  <c r="U1425" i="1"/>
  <c r="BE1424" i="1"/>
  <c r="AX1424" i="1"/>
  <c r="U1424" i="1"/>
  <c r="BE1423" i="1"/>
  <c r="AX1423" i="1"/>
  <c r="U1423" i="1"/>
  <c r="BE1422" i="1"/>
  <c r="AX1422" i="1"/>
  <c r="U1422" i="1"/>
  <c r="BE1421" i="1"/>
  <c r="AX1421" i="1"/>
  <c r="U1421" i="1"/>
  <c r="BE1420" i="1"/>
  <c r="AX1420" i="1"/>
  <c r="U1420" i="1"/>
  <c r="BE1419" i="1"/>
  <c r="AX1419" i="1"/>
  <c r="U1419" i="1"/>
  <c r="BE1418" i="1"/>
  <c r="AX1418" i="1"/>
  <c r="U1418" i="1"/>
  <c r="BE1417" i="1"/>
  <c r="AX1417" i="1"/>
  <c r="U1417" i="1"/>
  <c r="BE1416" i="1"/>
  <c r="AX1416" i="1"/>
  <c r="U1416" i="1"/>
  <c r="BE1415" i="1"/>
  <c r="AX1415" i="1"/>
  <c r="U1415" i="1"/>
  <c r="BE1414" i="1"/>
  <c r="AX1414" i="1"/>
  <c r="U1414" i="1"/>
  <c r="BE1413" i="1"/>
  <c r="AX1413" i="1"/>
  <c r="U1413" i="1"/>
  <c r="BE1412" i="1"/>
  <c r="AX1412" i="1"/>
  <c r="U1412" i="1"/>
  <c r="BE1411" i="1"/>
  <c r="AX1411" i="1"/>
  <c r="U1411" i="1"/>
  <c r="BE1410" i="1"/>
  <c r="AX1410" i="1"/>
  <c r="U1410" i="1"/>
  <c r="BE1409" i="1"/>
  <c r="AX1409" i="1"/>
  <c r="U1409" i="1"/>
  <c r="BE1408" i="1"/>
  <c r="AX1408" i="1"/>
  <c r="U1408" i="1"/>
  <c r="BE1407" i="1"/>
  <c r="AX1407" i="1"/>
  <c r="U1407" i="1"/>
  <c r="BE1406" i="1"/>
  <c r="AX1406" i="1"/>
  <c r="U1406" i="1"/>
  <c r="BE1405" i="1"/>
  <c r="AX1405" i="1"/>
  <c r="U1405" i="1"/>
  <c r="BE1404" i="1"/>
  <c r="AX1404" i="1"/>
  <c r="U1404" i="1"/>
  <c r="BE1403" i="1"/>
  <c r="AX1403" i="1"/>
  <c r="U1403" i="1"/>
  <c r="BE1402" i="1"/>
  <c r="AX1402" i="1"/>
  <c r="U1402" i="1"/>
  <c r="BE1401" i="1"/>
  <c r="AX1401" i="1"/>
  <c r="U1401" i="1"/>
  <c r="BE1400" i="1"/>
  <c r="AX1400" i="1"/>
  <c r="U1400" i="1"/>
  <c r="BE1399" i="1"/>
  <c r="AX1399" i="1"/>
  <c r="U1399" i="1"/>
  <c r="BE1398" i="1"/>
  <c r="AX1398" i="1"/>
  <c r="U1398" i="1"/>
  <c r="BE1397" i="1"/>
  <c r="AX1397" i="1"/>
  <c r="U1397" i="1"/>
  <c r="BE1396" i="1"/>
  <c r="AX1396" i="1"/>
  <c r="U1396" i="1"/>
  <c r="BE1395" i="1"/>
  <c r="AX1395" i="1"/>
  <c r="U1395" i="1"/>
  <c r="BE1394" i="1"/>
  <c r="AX1394" i="1"/>
  <c r="U1394" i="1"/>
  <c r="BE1393" i="1"/>
  <c r="AX1393" i="1"/>
  <c r="U1393" i="1"/>
  <c r="BE1392" i="1"/>
  <c r="AX1392" i="1"/>
  <c r="U1392" i="1"/>
  <c r="BE1391" i="1"/>
  <c r="AX1391" i="1"/>
  <c r="U1391" i="1"/>
  <c r="BE1390" i="1"/>
  <c r="AX1390" i="1"/>
  <c r="U1390" i="1"/>
  <c r="BE1389" i="1"/>
  <c r="AX1389" i="1"/>
  <c r="U1389" i="1"/>
  <c r="BE1388" i="1"/>
  <c r="AX1388" i="1"/>
  <c r="U1388" i="1"/>
  <c r="BE1387" i="1"/>
  <c r="AX1387" i="1"/>
  <c r="U1387" i="1"/>
  <c r="BE1386" i="1"/>
  <c r="AX1386" i="1"/>
  <c r="U1386" i="1"/>
  <c r="BE1385" i="1"/>
  <c r="AX1385" i="1"/>
  <c r="U1385" i="1"/>
  <c r="BE1384" i="1"/>
  <c r="AX1384" i="1"/>
  <c r="U1384" i="1"/>
  <c r="BE1383" i="1"/>
  <c r="AX1383" i="1"/>
  <c r="U1383" i="1"/>
  <c r="BE1382" i="1"/>
  <c r="AX1382" i="1"/>
  <c r="U1382" i="1"/>
  <c r="BE1381" i="1"/>
  <c r="AX1381" i="1"/>
  <c r="U1381" i="1"/>
  <c r="BE1380" i="1"/>
  <c r="AX1380" i="1"/>
  <c r="U1380" i="1"/>
  <c r="BE1379" i="1"/>
  <c r="AX1379" i="1"/>
  <c r="U1379" i="1"/>
  <c r="BE1378" i="1"/>
  <c r="AX1378" i="1"/>
  <c r="U1378" i="1"/>
  <c r="BE1377" i="1"/>
  <c r="AX1377" i="1"/>
  <c r="U1377" i="1"/>
  <c r="BE1376" i="1"/>
  <c r="AX1376" i="1"/>
  <c r="U1376" i="1"/>
  <c r="BE1375" i="1"/>
  <c r="AX1375" i="1"/>
  <c r="U1375" i="1"/>
  <c r="BE1374" i="1"/>
  <c r="AX1374" i="1"/>
  <c r="U1374" i="1"/>
  <c r="BE1373" i="1"/>
  <c r="AX1373" i="1"/>
  <c r="U1373" i="1"/>
  <c r="BE1372" i="1"/>
  <c r="AX1372" i="1"/>
  <c r="U1372" i="1"/>
  <c r="BE1371" i="1"/>
  <c r="AX1371" i="1"/>
  <c r="U1371" i="1"/>
  <c r="BE1370" i="1"/>
  <c r="AX1370" i="1"/>
  <c r="U1370" i="1"/>
  <c r="BE1369" i="1"/>
  <c r="AX1369" i="1"/>
  <c r="U1369" i="1"/>
  <c r="BE1368" i="1"/>
  <c r="AX1368" i="1"/>
  <c r="U1368" i="1"/>
  <c r="BE1367" i="1"/>
  <c r="AX1367" i="1"/>
  <c r="U1367" i="1"/>
  <c r="BE1366" i="1"/>
  <c r="AX1366" i="1"/>
  <c r="U1366" i="1"/>
  <c r="BE1365" i="1"/>
  <c r="AX1365" i="1"/>
  <c r="U1365" i="1"/>
  <c r="BE1364" i="1"/>
  <c r="AX1364" i="1"/>
  <c r="U1364" i="1"/>
  <c r="BE1363" i="1"/>
  <c r="AX1363" i="1"/>
  <c r="U1363" i="1"/>
  <c r="BE1362" i="1"/>
  <c r="AX1362" i="1"/>
  <c r="U1362" i="1"/>
  <c r="BE1361" i="1"/>
  <c r="AX1361" i="1"/>
  <c r="U1361" i="1"/>
  <c r="BE1360" i="1"/>
  <c r="AX1360" i="1"/>
  <c r="U1360" i="1"/>
  <c r="BE1359" i="1"/>
  <c r="AX1359" i="1"/>
  <c r="U1359" i="1"/>
  <c r="BE1358" i="1"/>
  <c r="AX1358" i="1"/>
  <c r="U1358" i="1"/>
  <c r="BE1357" i="1"/>
  <c r="AX1357" i="1"/>
  <c r="U1357" i="1"/>
  <c r="BE1356" i="1"/>
  <c r="AX1356" i="1"/>
  <c r="U1356" i="1"/>
  <c r="BE1355" i="1"/>
  <c r="AX1355" i="1"/>
  <c r="U1355" i="1"/>
  <c r="BE1354" i="1"/>
  <c r="AX1354" i="1"/>
  <c r="U1354" i="1"/>
  <c r="BE1353" i="1"/>
  <c r="AX1353" i="1"/>
  <c r="U1353" i="1"/>
  <c r="BE1352" i="1"/>
  <c r="AX1352" i="1"/>
  <c r="U1352" i="1"/>
  <c r="BE1351" i="1"/>
  <c r="AX1351" i="1"/>
  <c r="U1351" i="1"/>
  <c r="BE1350" i="1"/>
  <c r="AX1350" i="1"/>
  <c r="U1350" i="1"/>
  <c r="BE1349" i="1"/>
  <c r="AX1349" i="1"/>
  <c r="U1349" i="1"/>
  <c r="BE1348" i="1"/>
  <c r="AX1348" i="1"/>
  <c r="U1348" i="1"/>
  <c r="BE1347" i="1"/>
  <c r="AX1347" i="1"/>
  <c r="U1347" i="1"/>
  <c r="BE1346" i="1"/>
  <c r="AX1346" i="1"/>
  <c r="U1346" i="1"/>
  <c r="BE1345" i="1"/>
  <c r="AX1345" i="1"/>
  <c r="U1345" i="1"/>
  <c r="BE1344" i="1"/>
  <c r="AX1344" i="1"/>
  <c r="U1344" i="1"/>
  <c r="BE1343" i="1"/>
  <c r="AX1343" i="1"/>
  <c r="U1343" i="1"/>
  <c r="BE1342" i="1"/>
  <c r="AX1342" i="1"/>
  <c r="U1342" i="1"/>
  <c r="BE1341" i="1"/>
  <c r="AX1341" i="1"/>
  <c r="U1341" i="1"/>
  <c r="BE1340" i="1"/>
  <c r="AX1340" i="1"/>
  <c r="U1340" i="1"/>
  <c r="BE1339" i="1"/>
  <c r="AX1339" i="1"/>
  <c r="U1339" i="1"/>
  <c r="BE1338" i="1"/>
  <c r="AX1338" i="1"/>
  <c r="U1338" i="1"/>
  <c r="BE1337" i="1"/>
  <c r="AX1337" i="1"/>
  <c r="U1337" i="1"/>
  <c r="BE1336" i="1"/>
  <c r="AX1336" i="1"/>
  <c r="U1336" i="1"/>
  <c r="BE1335" i="1"/>
  <c r="AX1335" i="1"/>
  <c r="U1335" i="1"/>
  <c r="BE1334" i="1"/>
  <c r="AX1334" i="1"/>
  <c r="U1334" i="1"/>
  <c r="BE1333" i="1"/>
  <c r="AX1333" i="1"/>
  <c r="U1333" i="1"/>
  <c r="BE1332" i="1"/>
  <c r="AX1332" i="1"/>
  <c r="U1332" i="1"/>
  <c r="BE1331" i="1"/>
  <c r="AX1331" i="1"/>
  <c r="U1331" i="1"/>
  <c r="BE1330" i="1"/>
  <c r="AX1330" i="1"/>
  <c r="U1330" i="1"/>
  <c r="BE1329" i="1"/>
  <c r="AX1329" i="1"/>
  <c r="U1329" i="1"/>
  <c r="BE1328" i="1"/>
  <c r="AX1328" i="1"/>
  <c r="U1328" i="1"/>
  <c r="BE1327" i="1"/>
  <c r="AX1327" i="1"/>
  <c r="U1327" i="1"/>
  <c r="BE1326" i="1"/>
  <c r="AX1326" i="1"/>
  <c r="U1326" i="1"/>
  <c r="BE1325" i="1"/>
  <c r="AX1325" i="1"/>
  <c r="U1325" i="1"/>
  <c r="BE1324" i="1"/>
  <c r="AX1324" i="1"/>
  <c r="U1324" i="1"/>
  <c r="BE1323" i="1"/>
  <c r="AX1323" i="1"/>
  <c r="U1323" i="1"/>
  <c r="BE1322" i="1"/>
  <c r="AX1322" i="1"/>
  <c r="U1322" i="1"/>
  <c r="BE1321" i="1"/>
  <c r="AX1321" i="1"/>
  <c r="U1321" i="1"/>
  <c r="BE1320" i="1"/>
  <c r="AX1320" i="1"/>
  <c r="U1320" i="1"/>
  <c r="BE1319" i="1"/>
  <c r="AX1319" i="1"/>
  <c r="U1319" i="1"/>
  <c r="BE1318" i="1"/>
  <c r="AX1318" i="1"/>
  <c r="U1318" i="1"/>
  <c r="BE1317" i="1"/>
  <c r="AX1317" i="1"/>
  <c r="U1317" i="1"/>
  <c r="BE1316" i="1"/>
  <c r="AX1316" i="1"/>
  <c r="U1316" i="1"/>
  <c r="BE1315" i="1"/>
  <c r="AX1315" i="1"/>
  <c r="U1315" i="1"/>
  <c r="BE1314" i="1"/>
  <c r="AX1314" i="1"/>
  <c r="U1314" i="1"/>
  <c r="BE1313" i="1"/>
  <c r="AX1313" i="1"/>
  <c r="U1313" i="1"/>
  <c r="BE1312" i="1"/>
  <c r="AX1312" i="1"/>
  <c r="U1312" i="1"/>
  <c r="BE1311" i="1"/>
  <c r="AX1311" i="1"/>
  <c r="U1311" i="1"/>
  <c r="BE1310" i="1"/>
  <c r="AX1310" i="1"/>
  <c r="U1310" i="1"/>
  <c r="BE1309" i="1"/>
  <c r="AX1309" i="1"/>
  <c r="U1309" i="1"/>
  <c r="BE1308" i="1"/>
  <c r="AX1308" i="1"/>
  <c r="U1308" i="1"/>
  <c r="BE1307" i="1"/>
  <c r="AX1307" i="1"/>
  <c r="U1307" i="1"/>
  <c r="BE1306" i="1"/>
  <c r="AX1306" i="1"/>
  <c r="U1306" i="1"/>
  <c r="BE1305" i="1"/>
  <c r="AX1305" i="1"/>
  <c r="U1305" i="1"/>
  <c r="BE1304" i="1"/>
  <c r="AX1304" i="1"/>
  <c r="U1304" i="1"/>
  <c r="BE1303" i="1"/>
  <c r="AX1303" i="1"/>
  <c r="U1303" i="1"/>
  <c r="BE1302" i="1"/>
  <c r="AX1302" i="1"/>
  <c r="U1302" i="1"/>
  <c r="BE1301" i="1"/>
  <c r="AX1301" i="1"/>
  <c r="U1301" i="1"/>
  <c r="BE1300" i="1"/>
  <c r="AX1300" i="1"/>
  <c r="U1300" i="1"/>
  <c r="BE1299" i="1"/>
  <c r="AX1299" i="1"/>
  <c r="U1299" i="1"/>
  <c r="BE1298" i="1"/>
  <c r="AX1298" i="1"/>
  <c r="U1298" i="1"/>
  <c r="BE1297" i="1"/>
  <c r="AX1297" i="1"/>
  <c r="U1297" i="1"/>
  <c r="BE1296" i="1"/>
  <c r="AX1296" i="1"/>
  <c r="U1296" i="1"/>
  <c r="BE1295" i="1"/>
  <c r="AX1295" i="1"/>
  <c r="U1295" i="1"/>
  <c r="BE1294" i="1"/>
  <c r="AX1294" i="1"/>
  <c r="U1294" i="1"/>
  <c r="BE1293" i="1"/>
  <c r="AX1293" i="1"/>
  <c r="U1293" i="1"/>
  <c r="BE1292" i="1"/>
  <c r="AX1292" i="1"/>
  <c r="U1292" i="1"/>
  <c r="BE1291" i="1"/>
  <c r="AX1291" i="1"/>
  <c r="U1291" i="1"/>
  <c r="BE1290" i="1"/>
  <c r="AX1290" i="1"/>
  <c r="U1290" i="1"/>
  <c r="BE1289" i="1"/>
  <c r="AX1289" i="1"/>
  <c r="U1289" i="1"/>
  <c r="BE1288" i="1"/>
  <c r="AX1288" i="1"/>
  <c r="U1288" i="1"/>
  <c r="BE1287" i="1"/>
  <c r="AX1287" i="1"/>
  <c r="U1287" i="1"/>
  <c r="BE1286" i="1"/>
  <c r="AX1286" i="1"/>
  <c r="U1286" i="1"/>
  <c r="BE1285" i="1"/>
  <c r="AX1285" i="1"/>
  <c r="U1285" i="1"/>
  <c r="BE1284" i="1"/>
  <c r="AX1284" i="1"/>
  <c r="U1284" i="1"/>
  <c r="BE1283" i="1"/>
  <c r="AX1283" i="1"/>
  <c r="U1283" i="1"/>
  <c r="BE1282" i="1"/>
  <c r="AX1282" i="1"/>
  <c r="U1282" i="1"/>
  <c r="BE1281" i="1"/>
  <c r="AX1281" i="1"/>
  <c r="U1281" i="1"/>
  <c r="BE1280" i="1"/>
  <c r="AX1280" i="1"/>
  <c r="U1280" i="1"/>
  <c r="BE1279" i="1"/>
  <c r="AX1279" i="1"/>
  <c r="U1279" i="1"/>
  <c r="BE1278" i="1"/>
  <c r="AX1278" i="1"/>
  <c r="U1278" i="1"/>
  <c r="BE1277" i="1"/>
  <c r="AX1277" i="1"/>
  <c r="U1277" i="1"/>
  <c r="BE1276" i="1"/>
  <c r="AX1276" i="1"/>
  <c r="U1276" i="1"/>
  <c r="BE1275" i="1"/>
  <c r="AX1275" i="1"/>
  <c r="U1275" i="1"/>
  <c r="BE1274" i="1"/>
  <c r="AX1274" i="1"/>
  <c r="U1274" i="1"/>
  <c r="BE1273" i="1"/>
  <c r="AX1273" i="1"/>
  <c r="U1273" i="1"/>
  <c r="BE1272" i="1"/>
  <c r="AX1272" i="1"/>
  <c r="U1272" i="1"/>
  <c r="BE1271" i="1"/>
  <c r="AX1271" i="1"/>
  <c r="U1271" i="1"/>
  <c r="BE1270" i="1"/>
  <c r="AX1270" i="1"/>
  <c r="U1270" i="1"/>
  <c r="BE1269" i="1"/>
  <c r="AX1269" i="1"/>
  <c r="U1269" i="1"/>
  <c r="BE1268" i="1"/>
  <c r="AX1268" i="1"/>
  <c r="U1268" i="1"/>
  <c r="BE1267" i="1"/>
  <c r="AX1267" i="1"/>
  <c r="U1267" i="1"/>
  <c r="BE1266" i="1"/>
  <c r="AX1266" i="1"/>
  <c r="U1266" i="1"/>
  <c r="BE1265" i="1"/>
  <c r="AX1265" i="1"/>
  <c r="U1265" i="1"/>
  <c r="BE1264" i="1"/>
  <c r="AX1264" i="1"/>
  <c r="U1264" i="1"/>
  <c r="BE1263" i="1"/>
  <c r="AX1263" i="1"/>
  <c r="U1263" i="1"/>
  <c r="BE1262" i="1"/>
  <c r="AX1262" i="1"/>
  <c r="U1262" i="1"/>
  <c r="BE1261" i="1"/>
  <c r="AX1261" i="1"/>
  <c r="U1261" i="1"/>
  <c r="BE1260" i="1"/>
  <c r="AX1260" i="1"/>
  <c r="U1260" i="1"/>
  <c r="BE1259" i="1"/>
  <c r="AX1259" i="1"/>
  <c r="U1259" i="1"/>
  <c r="BE1258" i="1"/>
  <c r="AX1258" i="1"/>
  <c r="U1258" i="1"/>
  <c r="BE1257" i="1"/>
  <c r="AX1257" i="1"/>
  <c r="U1257" i="1"/>
  <c r="BE1256" i="1"/>
  <c r="AX1256" i="1"/>
  <c r="U1256" i="1"/>
  <c r="BE1255" i="1"/>
  <c r="AX1255" i="1"/>
  <c r="U1255" i="1"/>
  <c r="BE1254" i="1"/>
  <c r="AX1254" i="1"/>
  <c r="U1254" i="1"/>
  <c r="BE1253" i="1"/>
  <c r="AX1253" i="1"/>
  <c r="U1253" i="1"/>
  <c r="BE1252" i="1"/>
  <c r="AX1252" i="1"/>
  <c r="U1252" i="1"/>
  <c r="BE1251" i="1"/>
  <c r="AX1251" i="1"/>
  <c r="U1251" i="1"/>
  <c r="BE1250" i="1"/>
  <c r="AX1250" i="1"/>
  <c r="U1250" i="1"/>
  <c r="BE1249" i="1"/>
  <c r="AX1249" i="1"/>
  <c r="U1249" i="1"/>
  <c r="BE1248" i="1"/>
  <c r="AX1248" i="1"/>
  <c r="U1248" i="1"/>
  <c r="BE1247" i="1"/>
  <c r="AX1247" i="1"/>
  <c r="U1247" i="1"/>
  <c r="BE1246" i="1"/>
  <c r="AX1246" i="1"/>
  <c r="U1246" i="1"/>
  <c r="BE1245" i="1"/>
  <c r="AX1245" i="1"/>
  <c r="U1245" i="1"/>
  <c r="BE1244" i="1"/>
  <c r="AX1244" i="1"/>
  <c r="U1244" i="1"/>
  <c r="BE1243" i="1"/>
  <c r="AX1243" i="1"/>
  <c r="U1243" i="1"/>
  <c r="BE1242" i="1"/>
  <c r="AX1242" i="1"/>
  <c r="U1242" i="1"/>
  <c r="BE1241" i="1"/>
  <c r="AX1241" i="1"/>
  <c r="U1241" i="1"/>
  <c r="BE1240" i="1"/>
  <c r="AX1240" i="1"/>
  <c r="U1240" i="1"/>
  <c r="BE1239" i="1"/>
  <c r="AX1239" i="1"/>
  <c r="U1239" i="1"/>
  <c r="BE1238" i="1"/>
  <c r="AX1238" i="1"/>
  <c r="U1238" i="1"/>
  <c r="BE1237" i="1"/>
  <c r="AX1237" i="1"/>
  <c r="U1237" i="1"/>
  <c r="BE1236" i="1"/>
  <c r="AX1236" i="1"/>
  <c r="U1236" i="1"/>
  <c r="BE1235" i="1"/>
  <c r="AX1235" i="1"/>
  <c r="U1235" i="1"/>
  <c r="BE1234" i="1"/>
  <c r="AX1234" i="1"/>
  <c r="U1234" i="1"/>
  <c r="BE1233" i="1"/>
  <c r="AX1233" i="1"/>
  <c r="U1233" i="1"/>
  <c r="BE1232" i="1"/>
  <c r="AX1232" i="1"/>
  <c r="U1232" i="1"/>
  <c r="BE1231" i="1"/>
  <c r="AX1231" i="1"/>
  <c r="U1231" i="1"/>
  <c r="BE1230" i="1"/>
  <c r="AX1230" i="1"/>
  <c r="U1230" i="1"/>
  <c r="BE1229" i="1"/>
  <c r="AX1229" i="1"/>
  <c r="U1229" i="1"/>
  <c r="BE1228" i="1"/>
  <c r="AX1228" i="1"/>
  <c r="U1228" i="1"/>
  <c r="BE1227" i="1"/>
  <c r="AX1227" i="1"/>
  <c r="U1227" i="1"/>
  <c r="BE1226" i="1"/>
  <c r="AX1226" i="1"/>
  <c r="U1226" i="1"/>
  <c r="BE1225" i="1"/>
  <c r="AX1225" i="1"/>
  <c r="U1225" i="1"/>
  <c r="BE1224" i="1"/>
  <c r="AX1224" i="1"/>
  <c r="U1224" i="1"/>
  <c r="BE1223" i="1"/>
  <c r="AX1223" i="1"/>
  <c r="U1223" i="1"/>
  <c r="BE1222" i="1"/>
  <c r="AX1222" i="1"/>
  <c r="U1222" i="1"/>
  <c r="BE1221" i="1"/>
  <c r="AX1221" i="1"/>
  <c r="U1221" i="1"/>
  <c r="BE1220" i="1"/>
  <c r="AX1220" i="1"/>
  <c r="U1220" i="1"/>
  <c r="BE1219" i="1"/>
  <c r="AX1219" i="1"/>
  <c r="U1219" i="1"/>
  <c r="BE1218" i="1"/>
  <c r="AX1218" i="1"/>
  <c r="U1218" i="1"/>
  <c r="BE1217" i="1"/>
  <c r="AX1217" i="1"/>
  <c r="U1217" i="1"/>
  <c r="BE1216" i="1"/>
  <c r="AX1216" i="1"/>
  <c r="U1216" i="1"/>
  <c r="BE1215" i="1"/>
  <c r="AX1215" i="1"/>
  <c r="U1215" i="1"/>
  <c r="BE1214" i="1"/>
  <c r="AX1214" i="1"/>
  <c r="U1214" i="1"/>
  <c r="BE1213" i="1"/>
  <c r="AX1213" i="1"/>
  <c r="U1213" i="1"/>
  <c r="BE1212" i="1"/>
  <c r="AX1212" i="1"/>
  <c r="U1212" i="1"/>
  <c r="BE1211" i="1"/>
  <c r="AX1211" i="1"/>
  <c r="U1211" i="1"/>
  <c r="BE1210" i="1"/>
  <c r="AX1210" i="1"/>
  <c r="U1210" i="1"/>
  <c r="BE1209" i="1"/>
  <c r="AX1209" i="1"/>
  <c r="U1209" i="1"/>
  <c r="BE1208" i="1"/>
  <c r="AX1208" i="1"/>
  <c r="U1208" i="1"/>
  <c r="BE1207" i="1"/>
  <c r="AX1207" i="1"/>
  <c r="U1207" i="1"/>
  <c r="BE1206" i="1"/>
  <c r="AX1206" i="1"/>
  <c r="U1206" i="1"/>
  <c r="BE1205" i="1"/>
  <c r="AX1205" i="1"/>
  <c r="U1205" i="1"/>
  <c r="BE1204" i="1"/>
  <c r="AX1204" i="1"/>
  <c r="U1204" i="1"/>
  <c r="BE1203" i="1"/>
  <c r="AX1203" i="1"/>
  <c r="U1203" i="1"/>
  <c r="BE1202" i="1"/>
  <c r="AX1202" i="1"/>
  <c r="U1202" i="1"/>
  <c r="BE1201" i="1"/>
  <c r="AX1201" i="1"/>
  <c r="U1201" i="1"/>
  <c r="BE1200" i="1"/>
  <c r="AX1200" i="1"/>
  <c r="U1200" i="1"/>
  <c r="BE1199" i="1"/>
  <c r="AX1199" i="1"/>
  <c r="U1199" i="1"/>
  <c r="BE1198" i="1"/>
  <c r="AX1198" i="1"/>
  <c r="U1198" i="1"/>
  <c r="BE1197" i="1"/>
  <c r="AX1197" i="1"/>
  <c r="U1197" i="1"/>
  <c r="BE1196" i="1"/>
  <c r="AX1196" i="1"/>
  <c r="U1196" i="1"/>
  <c r="BE1195" i="1"/>
  <c r="AX1195" i="1"/>
  <c r="U1195" i="1"/>
  <c r="BE1194" i="1"/>
  <c r="AX1194" i="1"/>
  <c r="U1194" i="1"/>
  <c r="BE1193" i="1"/>
  <c r="AX1193" i="1"/>
  <c r="U1193" i="1"/>
  <c r="BE1192" i="1"/>
  <c r="AX1192" i="1"/>
  <c r="U1192" i="1"/>
  <c r="BE1191" i="1"/>
  <c r="AX1191" i="1"/>
  <c r="U1191" i="1"/>
  <c r="BE1190" i="1"/>
  <c r="AX1190" i="1"/>
  <c r="U1190" i="1"/>
  <c r="BE1189" i="1"/>
  <c r="AX1189" i="1"/>
  <c r="U1189" i="1"/>
  <c r="BE1188" i="1"/>
  <c r="AX1188" i="1"/>
  <c r="U1188" i="1"/>
  <c r="BE1187" i="1"/>
  <c r="AX1187" i="1"/>
  <c r="U1187" i="1"/>
  <c r="BE1186" i="1"/>
  <c r="AX1186" i="1"/>
  <c r="U1186" i="1"/>
  <c r="BE1185" i="1"/>
  <c r="AX1185" i="1"/>
  <c r="U1185" i="1"/>
  <c r="BE1184" i="1"/>
  <c r="AX1184" i="1"/>
  <c r="U1184" i="1"/>
  <c r="BE1183" i="1"/>
  <c r="AX1183" i="1"/>
  <c r="U1183" i="1"/>
  <c r="BE1182" i="1"/>
  <c r="AX1182" i="1"/>
  <c r="U1182" i="1"/>
  <c r="BE1181" i="1"/>
  <c r="AX1181" i="1"/>
  <c r="U1181" i="1"/>
  <c r="BE1180" i="1"/>
  <c r="AX1180" i="1"/>
  <c r="U1180" i="1"/>
  <c r="BE1179" i="1"/>
  <c r="AX1179" i="1"/>
  <c r="U1179" i="1"/>
  <c r="BE1178" i="1"/>
  <c r="AX1178" i="1"/>
  <c r="U1178" i="1"/>
  <c r="BE1177" i="1"/>
  <c r="AX1177" i="1"/>
  <c r="U1177" i="1"/>
  <c r="BE1176" i="1"/>
  <c r="AX1176" i="1"/>
  <c r="U1176" i="1"/>
  <c r="BE1175" i="1"/>
  <c r="AX1175" i="1"/>
  <c r="U1175" i="1"/>
  <c r="BE1174" i="1"/>
  <c r="AX1174" i="1"/>
  <c r="U1174" i="1"/>
  <c r="BE1173" i="1"/>
  <c r="AX1173" i="1"/>
  <c r="U1173" i="1"/>
  <c r="BE1172" i="1"/>
  <c r="AX1172" i="1"/>
  <c r="U1172" i="1"/>
  <c r="BE1171" i="1"/>
  <c r="AX1171" i="1"/>
  <c r="U1171" i="1"/>
  <c r="BE1170" i="1"/>
  <c r="AX1170" i="1"/>
  <c r="U1170" i="1"/>
  <c r="BE1169" i="1"/>
  <c r="AX1169" i="1"/>
  <c r="U1169" i="1"/>
  <c r="BE1168" i="1"/>
  <c r="AX1168" i="1"/>
  <c r="U1168" i="1"/>
  <c r="BE1167" i="1"/>
  <c r="AX1167" i="1"/>
  <c r="U1167" i="1"/>
  <c r="BE1166" i="1"/>
  <c r="AX1166" i="1"/>
  <c r="U1166" i="1"/>
  <c r="BE1165" i="1"/>
  <c r="AX1165" i="1"/>
  <c r="U1165" i="1"/>
  <c r="BE1164" i="1"/>
  <c r="AX1164" i="1"/>
  <c r="U1164" i="1"/>
  <c r="BE1163" i="1"/>
  <c r="AX1163" i="1"/>
  <c r="U1163" i="1"/>
  <c r="BE1162" i="1"/>
  <c r="AX1162" i="1"/>
  <c r="U1162" i="1"/>
  <c r="BE1161" i="1"/>
  <c r="AX1161" i="1"/>
  <c r="U1161" i="1"/>
  <c r="BE1160" i="1"/>
  <c r="AX1160" i="1"/>
  <c r="U1160" i="1"/>
  <c r="BE1159" i="1"/>
  <c r="AX1159" i="1"/>
  <c r="U1159" i="1"/>
  <c r="BE1158" i="1"/>
  <c r="AX1158" i="1"/>
  <c r="U1158" i="1"/>
  <c r="BE1157" i="1"/>
  <c r="AX1157" i="1"/>
  <c r="U1157" i="1"/>
  <c r="BE1156" i="1"/>
  <c r="AX1156" i="1"/>
  <c r="U1156" i="1"/>
  <c r="BE1155" i="1"/>
  <c r="AX1155" i="1"/>
  <c r="U1155" i="1"/>
  <c r="BE1154" i="1"/>
  <c r="AX1154" i="1"/>
  <c r="U1154" i="1"/>
  <c r="BE1153" i="1"/>
  <c r="AX1153" i="1"/>
  <c r="U1153" i="1"/>
  <c r="BE1152" i="1"/>
  <c r="AX1152" i="1"/>
  <c r="U1152" i="1"/>
  <c r="BE1151" i="1"/>
  <c r="AX1151" i="1"/>
  <c r="U1151" i="1"/>
  <c r="BE1150" i="1"/>
  <c r="AX1150" i="1"/>
  <c r="U1150" i="1"/>
  <c r="BE1149" i="1"/>
  <c r="AX1149" i="1"/>
  <c r="U1149" i="1"/>
  <c r="BE1148" i="1"/>
  <c r="AX1148" i="1"/>
  <c r="U1148" i="1"/>
  <c r="BE1147" i="1"/>
  <c r="AX1147" i="1"/>
  <c r="U1147" i="1"/>
  <c r="BE1146" i="1"/>
  <c r="AX1146" i="1"/>
  <c r="U1146" i="1"/>
  <c r="BE1145" i="1"/>
  <c r="AX1145" i="1"/>
  <c r="U1145" i="1"/>
  <c r="BE1144" i="1"/>
  <c r="AX1144" i="1"/>
  <c r="U1144" i="1"/>
  <c r="BE1143" i="1"/>
  <c r="AX1143" i="1"/>
  <c r="U1143" i="1"/>
  <c r="BE1142" i="1"/>
  <c r="AX1142" i="1"/>
  <c r="U1142" i="1"/>
  <c r="BE1141" i="1"/>
  <c r="AX1141" i="1"/>
  <c r="U1141" i="1"/>
  <c r="BE1140" i="1"/>
  <c r="AX1140" i="1"/>
  <c r="U1140" i="1"/>
  <c r="BE1139" i="1"/>
  <c r="AX1139" i="1"/>
  <c r="U1139" i="1"/>
  <c r="BE1138" i="1"/>
  <c r="AX1138" i="1"/>
  <c r="U1138" i="1"/>
  <c r="BE1137" i="1"/>
  <c r="AX1137" i="1"/>
  <c r="U1137" i="1"/>
  <c r="BE1136" i="1"/>
  <c r="AX1136" i="1"/>
  <c r="U1136" i="1"/>
  <c r="BE1135" i="1"/>
  <c r="AX1135" i="1"/>
  <c r="U1135" i="1"/>
  <c r="BE1134" i="1"/>
  <c r="AX1134" i="1"/>
  <c r="U1134" i="1"/>
  <c r="BE1133" i="1"/>
  <c r="AX1133" i="1"/>
  <c r="U1133" i="1"/>
  <c r="BE1132" i="1"/>
  <c r="AX1132" i="1"/>
  <c r="U1132" i="1"/>
  <c r="BE1131" i="1"/>
  <c r="AX1131" i="1"/>
  <c r="U1131" i="1"/>
  <c r="BE1130" i="1"/>
  <c r="AX1130" i="1"/>
  <c r="U1130" i="1"/>
  <c r="BE1129" i="1"/>
  <c r="AX1129" i="1"/>
  <c r="U1129" i="1"/>
  <c r="BE1128" i="1"/>
  <c r="AX1128" i="1"/>
  <c r="U1128" i="1"/>
  <c r="BE1127" i="1"/>
  <c r="AX1127" i="1"/>
  <c r="U1127" i="1"/>
  <c r="BE1126" i="1"/>
  <c r="AX1126" i="1"/>
  <c r="U1126" i="1"/>
  <c r="BE1125" i="1"/>
  <c r="AX1125" i="1"/>
  <c r="U1125" i="1"/>
  <c r="BE1124" i="1"/>
  <c r="AX1124" i="1"/>
  <c r="U1124" i="1"/>
  <c r="BE1123" i="1"/>
  <c r="AX1123" i="1"/>
  <c r="U1123" i="1"/>
  <c r="BE1122" i="1"/>
  <c r="AX1122" i="1"/>
  <c r="U1122" i="1"/>
  <c r="BE1121" i="1"/>
  <c r="AX1121" i="1"/>
  <c r="U1121" i="1"/>
  <c r="BE1120" i="1"/>
  <c r="AX1120" i="1"/>
  <c r="U1120" i="1"/>
  <c r="BE1119" i="1"/>
  <c r="AX1119" i="1"/>
  <c r="U1119" i="1"/>
  <c r="BE1118" i="1"/>
  <c r="AX1118" i="1"/>
  <c r="U1118" i="1"/>
  <c r="BE1117" i="1"/>
  <c r="AX1117" i="1"/>
  <c r="U1117" i="1"/>
  <c r="BE1116" i="1"/>
  <c r="AX1116" i="1"/>
  <c r="U1116" i="1"/>
  <c r="BE1115" i="1"/>
  <c r="AX1115" i="1"/>
  <c r="U1115" i="1"/>
  <c r="BE1114" i="1"/>
  <c r="AX1114" i="1"/>
  <c r="U1114" i="1"/>
  <c r="BE1113" i="1"/>
  <c r="AX1113" i="1"/>
  <c r="U1113" i="1"/>
  <c r="BE1112" i="1"/>
  <c r="AX1112" i="1"/>
  <c r="U1112" i="1"/>
  <c r="BE1111" i="1"/>
  <c r="AX1111" i="1"/>
  <c r="U1111" i="1"/>
  <c r="BE1110" i="1"/>
  <c r="AX1110" i="1"/>
  <c r="U1110" i="1"/>
  <c r="BE1109" i="1"/>
  <c r="AX1109" i="1"/>
  <c r="U1109" i="1"/>
  <c r="BE1108" i="1"/>
  <c r="AX1108" i="1"/>
  <c r="U1108" i="1"/>
  <c r="BE1107" i="1"/>
  <c r="AX1107" i="1"/>
  <c r="U1107" i="1"/>
  <c r="BE1106" i="1"/>
  <c r="AX1106" i="1"/>
  <c r="U1106" i="1"/>
  <c r="BE1105" i="1"/>
  <c r="AX1105" i="1"/>
  <c r="U1105" i="1"/>
  <c r="BE1104" i="1"/>
  <c r="AX1104" i="1"/>
  <c r="U1104" i="1"/>
  <c r="BE1103" i="1"/>
  <c r="AX1103" i="1"/>
  <c r="U1103" i="1"/>
  <c r="BE1102" i="1"/>
  <c r="AX1102" i="1"/>
  <c r="U1102" i="1"/>
  <c r="BE1101" i="1"/>
  <c r="AX1101" i="1"/>
  <c r="U1101" i="1"/>
  <c r="BE1100" i="1"/>
  <c r="AX1100" i="1"/>
  <c r="U1100" i="1"/>
  <c r="BE1099" i="1"/>
  <c r="AX1099" i="1"/>
  <c r="U1099" i="1"/>
  <c r="BE1098" i="1"/>
  <c r="AX1098" i="1"/>
  <c r="U1098" i="1"/>
  <c r="BE1097" i="1"/>
  <c r="AX1097" i="1"/>
  <c r="U1097" i="1"/>
  <c r="BE1096" i="1"/>
  <c r="AX1096" i="1"/>
  <c r="U1096" i="1"/>
  <c r="BE1095" i="1"/>
  <c r="AX1095" i="1"/>
  <c r="U1095" i="1"/>
  <c r="BE1094" i="1"/>
  <c r="AX1094" i="1"/>
  <c r="U1094" i="1"/>
  <c r="BE1093" i="1"/>
  <c r="AX1093" i="1"/>
  <c r="U1093" i="1"/>
  <c r="BE1092" i="1"/>
  <c r="AX1092" i="1"/>
  <c r="U1092" i="1"/>
  <c r="BE1091" i="1"/>
  <c r="AX1091" i="1"/>
  <c r="U1091" i="1"/>
  <c r="BE1090" i="1"/>
  <c r="AX1090" i="1"/>
  <c r="U1090" i="1"/>
  <c r="BE1089" i="1"/>
  <c r="AX1089" i="1"/>
  <c r="U1089" i="1"/>
  <c r="BE1088" i="1"/>
  <c r="AX1088" i="1"/>
  <c r="U1088" i="1"/>
  <c r="BE1087" i="1"/>
  <c r="AX1087" i="1"/>
  <c r="U1087" i="1"/>
  <c r="BE1086" i="1"/>
  <c r="AX1086" i="1"/>
  <c r="U1086" i="1"/>
  <c r="BE1085" i="1"/>
  <c r="AX1085" i="1"/>
  <c r="U1085" i="1"/>
  <c r="BE1084" i="1"/>
  <c r="AX1084" i="1"/>
  <c r="U1084" i="1"/>
  <c r="BE1083" i="1"/>
  <c r="AX1083" i="1"/>
  <c r="U1083" i="1"/>
  <c r="BE1082" i="1"/>
  <c r="AX1082" i="1"/>
  <c r="U1082" i="1"/>
  <c r="BE1081" i="1"/>
  <c r="AX1081" i="1"/>
  <c r="U1081" i="1"/>
  <c r="BE1080" i="1"/>
  <c r="AX1080" i="1"/>
  <c r="U1080" i="1"/>
  <c r="BE1079" i="1"/>
  <c r="AX1079" i="1"/>
  <c r="U1079" i="1"/>
  <c r="BE1078" i="1"/>
  <c r="AX1078" i="1"/>
  <c r="U1078" i="1"/>
  <c r="BE1077" i="1"/>
  <c r="AX1077" i="1"/>
  <c r="U1077" i="1"/>
  <c r="BE1076" i="1"/>
  <c r="AX1076" i="1"/>
  <c r="U1076" i="1"/>
  <c r="BE1075" i="1"/>
  <c r="AX1075" i="1"/>
  <c r="U1075" i="1"/>
  <c r="BE1074" i="1"/>
  <c r="AX1074" i="1"/>
  <c r="U1074" i="1"/>
  <c r="BE1073" i="1"/>
  <c r="AX1073" i="1"/>
  <c r="U1073" i="1"/>
  <c r="BE1072" i="1"/>
  <c r="AX1072" i="1"/>
  <c r="U1072" i="1"/>
  <c r="BE1071" i="1"/>
  <c r="AX1071" i="1"/>
  <c r="U1071" i="1"/>
  <c r="BE1070" i="1"/>
  <c r="AX1070" i="1"/>
  <c r="U1070" i="1"/>
  <c r="BE1069" i="1"/>
  <c r="AX1069" i="1"/>
  <c r="U1069" i="1"/>
  <c r="BE1068" i="1"/>
  <c r="AX1068" i="1"/>
  <c r="U1068" i="1"/>
  <c r="BE1067" i="1"/>
  <c r="AX1067" i="1"/>
  <c r="U1067" i="1"/>
  <c r="BE1066" i="1"/>
  <c r="AX1066" i="1"/>
  <c r="U1066" i="1"/>
  <c r="BE1065" i="1"/>
  <c r="AX1065" i="1"/>
  <c r="U1065" i="1"/>
  <c r="BE1064" i="1"/>
  <c r="AX1064" i="1"/>
  <c r="U1064" i="1"/>
  <c r="BE1063" i="1"/>
  <c r="AX1063" i="1"/>
  <c r="U1063" i="1"/>
  <c r="BE1062" i="1"/>
  <c r="AX1062" i="1"/>
  <c r="U1062" i="1"/>
  <c r="BE1061" i="1"/>
  <c r="AX1061" i="1"/>
  <c r="U1061" i="1"/>
  <c r="BE1060" i="1"/>
  <c r="AX1060" i="1"/>
  <c r="U1060" i="1"/>
  <c r="BE1059" i="1"/>
  <c r="AX1059" i="1"/>
  <c r="U1059" i="1"/>
  <c r="BE1058" i="1"/>
  <c r="AX1058" i="1"/>
  <c r="U1058" i="1"/>
  <c r="BE1057" i="1"/>
  <c r="AX1057" i="1"/>
  <c r="U1057" i="1"/>
  <c r="BE1056" i="1"/>
  <c r="AX1056" i="1"/>
  <c r="U1056" i="1"/>
  <c r="BE1055" i="1"/>
  <c r="AX1055" i="1"/>
  <c r="U1055" i="1"/>
  <c r="BE1054" i="1"/>
  <c r="AX1054" i="1"/>
  <c r="U1054" i="1"/>
  <c r="BE1053" i="1"/>
  <c r="AX1053" i="1"/>
  <c r="U1053" i="1"/>
  <c r="BE1052" i="1"/>
  <c r="AX1052" i="1"/>
  <c r="U1052" i="1"/>
  <c r="BE1051" i="1"/>
  <c r="AX1051" i="1"/>
  <c r="U1051" i="1"/>
  <c r="BE1050" i="1"/>
  <c r="AX1050" i="1"/>
  <c r="U1050" i="1"/>
  <c r="BE1049" i="1"/>
  <c r="AX1049" i="1"/>
  <c r="U1049" i="1"/>
  <c r="BE1048" i="1"/>
  <c r="AX1048" i="1"/>
  <c r="U1048" i="1"/>
  <c r="BE1047" i="1"/>
  <c r="AX1047" i="1"/>
  <c r="U1047" i="1"/>
  <c r="BE1046" i="1"/>
  <c r="AX1046" i="1"/>
  <c r="U1046" i="1"/>
  <c r="BE1045" i="1"/>
  <c r="AX1045" i="1"/>
  <c r="U1045" i="1"/>
  <c r="BE1044" i="1"/>
  <c r="AX1044" i="1"/>
  <c r="U1044" i="1"/>
  <c r="BE1043" i="1"/>
  <c r="AX1043" i="1"/>
  <c r="U1043" i="1"/>
  <c r="BE1042" i="1"/>
  <c r="AX1042" i="1"/>
  <c r="U1042" i="1"/>
  <c r="BE1041" i="1"/>
  <c r="AX1041" i="1"/>
  <c r="U1041" i="1"/>
  <c r="BE1040" i="1"/>
  <c r="AX1040" i="1"/>
  <c r="U1040" i="1"/>
  <c r="BE1039" i="1"/>
  <c r="AX1039" i="1"/>
  <c r="U1039" i="1"/>
  <c r="BE1038" i="1"/>
  <c r="AX1038" i="1"/>
  <c r="U1038" i="1"/>
  <c r="BE1037" i="1"/>
  <c r="AX1037" i="1"/>
  <c r="U1037" i="1"/>
  <c r="BE1036" i="1"/>
  <c r="AX1036" i="1"/>
  <c r="U1036" i="1"/>
  <c r="BE1035" i="1"/>
  <c r="AX1035" i="1"/>
  <c r="U1035" i="1"/>
  <c r="BE1034" i="1"/>
  <c r="AX1034" i="1"/>
  <c r="U1034" i="1"/>
  <c r="BE1033" i="1"/>
  <c r="AX1033" i="1"/>
  <c r="U1033" i="1"/>
  <c r="BE1032" i="1"/>
  <c r="AX1032" i="1"/>
  <c r="U1032" i="1"/>
  <c r="BE1031" i="1"/>
  <c r="AX1031" i="1"/>
  <c r="U1031" i="1"/>
  <c r="BE1030" i="1"/>
  <c r="AX1030" i="1"/>
  <c r="U1030" i="1"/>
  <c r="BE1029" i="1"/>
  <c r="AX1029" i="1"/>
  <c r="U1029" i="1"/>
  <c r="BE1028" i="1"/>
  <c r="AX1028" i="1"/>
  <c r="U1028" i="1"/>
  <c r="BE1027" i="1"/>
  <c r="AX1027" i="1"/>
  <c r="U1027" i="1"/>
  <c r="BE1026" i="1"/>
  <c r="AX1026" i="1"/>
  <c r="U1026" i="1"/>
  <c r="BE1025" i="1"/>
  <c r="AX1025" i="1"/>
  <c r="U1025" i="1"/>
  <c r="BE1024" i="1"/>
  <c r="AX1024" i="1"/>
  <c r="U1024" i="1"/>
  <c r="BE1023" i="1"/>
  <c r="AX1023" i="1"/>
  <c r="U1023" i="1"/>
  <c r="BE1022" i="1"/>
  <c r="AX1022" i="1"/>
  <c r="U1022" i="1"/>
  <c r="BE1021" i="1"/>
  <c r="AX1021" i="1"/>
  <c r="U1021" i="1"/>
  <c r="BE1020" i="1"/>
  <c r="AX1020" i="1"/>
  <c r="U1020" i="1"/>
  <c r="BE1019" i="1"/>
  <c r="AX1019" i="1"/>
  <c r="U1019" i="1"/>
  <c r="BE1018" i="1"/>
  <c r="AX1018" i="1"/>
  <c r="U1018" i="1"/>
  <c r="BE1017" i="1"/>
  <c r="AX1017" i="1"/>
  <c r="U1017" i="1"/>
  <c r="BE1016" i="1"/>
  <c r="AX1016" i="1"/>
  <c r="U1016" i="1"/>
  <c r="BE1015" i="1"/>
  <c r="AX1015" i="1"/>
  <c r="U1015" i="1"/>
  <c r="BE1014" i="1"/>
  <c r="AX1014" i="1"/>
  <c r="U1014" i="1"/>
  <c r="BE1013" i="1"/>
  <c r="AX1013" i="1"/>
  <c r="U1013" i="1"/>
  <c r="BE1012" i="1"/>
  <c r="AX1012" i="1"/>
  <c r="U1012" i="1"/>
  <c r="BE1011" i="1"/>
  <c r="AX1011" i="1"/>
  <c r="U1011" i="1"/>
  <c r="BE1010" i="1"/>
  <c r="AX1010" i="1"/>
  <c r="U1010" i="1"/>
  <c r="BE1009" i="1"/>
  <c r="AX1009" i="1"/>
  <c r="U1009" i="1"/>
  <c r="BE1008" i="1"/>
  <c r="AX1008" i="1"/>
  <c r="U1008" i="1"/>
  <c r="BE1007" i="1"/>
  <c r="AX1007" i="1"/>
  <c r="U1007" i="1"/>
  <c r="BE1006" i="1"/>
  <c r="AX1006" i="1"/>
  <c r="U1006" i="1"/>
  <c r="BE1005" i="1"/>
  <c r="AX1005" i="1"/>
  <c r="U1005" i="1"/>
  <c r="BE1004" i="1"/>
  <c r="AX1004" i="1"/>
  <c r="U1004" i="1"/>
  <c r="BE1003" i="1"/>
  <c r="AX1003" i="1"/>
  <c r="U1003" i="1"/>
  <c r="BE1002" i="1"/>
  <c r="AX1002" i="1"/>
  <c r="U1002" i="1"/>
  <c r="BE1001" i="1"/>
  <c r="AX1001" i="1"/>
  <c r="U1001" i="1"/>
  <c r="BE1000" i="1"/>
  <c r="AX1000" i="1"/>
  <c r="U1000" i="1"/>
  <c r="BE999" i="1"/>
  <c r="AX999" i="1"/>
  <c r="U999" i="1"/>
  <c r="BE998" i="1"/>
  <c r="AX998" i="1"/>
  <c r="U998" i="1"/>
  <c r="BE997" i="1"/>
  <c r="AX997" i="1"/>
  <c r="U997" i="1"/>
  <c r="BE996" i="1"/>
  <c r="AX996" i="1"/>
  <c r="U996" i="1"/>
  <c r="BE995" i="1"/>
  <c r="AX995" i="1"/>
  <c r="U995" i="1"/>
  <c r="BE994" i="1"/>
  <c r="AX994" i="1"/>
  <c r="U994" i="1"/>
  <c r="BE993" i="1"/>
  <c r="AX993" i="1"/>
  <c r="U993" i="1"/>
  <c r="BE992" i="1"/>
  <c r="AX992" i="1"/>
  <c r="U992" i="1"/>
  <c r="BE991" i="1"/>
  <c r="AX991" i="1"/>
  <c r="U991" i="1"/>
  <c r="BE990" i="1"/>
  <c r="AX990" i="1"/>
  <c r="U990" i="1"/>
  <c r="BE989" i="1"/>
  <c r="AX989" i="1"/>
  <c r="U989" i="1"/>
  <c r="BE988" i="1"/>
  <c r="AX988" i="1"/>
  <c r="U988" i="1"/>
  <c r="BE987" i="1"/>
  <c r="AX987" i="1"/>
  <c r="U987" i="1"/>
  <c r="BE986" i="1"/>
  <c r="AX986" i="1"/>
  <c r="U986" i="1"/>
  <c r="BE985" i="1"/>
  <c r="AX985" i="1"/>
  <c r="U985" i="1"/>
  <c r="BE984" i="1"/>
  <c r="AX984" i="1"/>
  <c r="U984" i="1"/>
  <c r="BE983" i="1"/>
  <c r="AX983" i="1"/>
  <c r="U983" i="1"/>
  <c r="BE982" i="1"/>
  <c r="AX982" i="1"/>
  <c r="U982" i="1"/>
  <c r="BE981" i="1"/>
  <c r="AX981" i="1"/>
  <c r="U981" i="1"/>
  <c r="BE980" i="1"/>
  <c r="AX980" i="1"/>
  <c r="U980" i="1"/>
  <c r="BE979" i="1"/>
  <c r="AX979" i="1"/>
  <c r="U979" i="1"/>
  <c r="BE978" i="1"/>
  <c r="AX978" i="1"/>
  <c r="U978" i="1"/>
  <c r="BE977" i="1"/>
  <c r="AX977" i="1"/>
  <c r="U977" i="1"/>
  <c r="BE976" i="1"/>
  <c r="AX976" i="1"/>
  <c r="U976" i="1"/>
  <c r="BE975" i="1"/>
  <c r="AX975" i="1"/>
  <c r="U975" i="1"/>
  <c r="BE974" i="1"/>
  <c r="AX974" i="1"/>
  <c r="U974" i="1"/>
  <c r="BE973" i="1"/>
  <c r="AX973" i="1"/>
  <c r="U973" i="1"/>
  <c r="BE972" i="1"/>
  <c r="AX972" i="1"/>
  <c r="U972" i="1"/>
  <c r="BE971" i="1"/>
  <c r="AX971" i="1"/>
  <c r="U971" i="1"/>
  <c r="BE970" i="1"/>
  <c r="AX970" i="1"/>
  <c r="U970" i="1"/>
  <c r="BE969" i="1"/>
  <c r="AX969" i="1"/>
  <c r="U969" i="1"/>
  <c r="BE968" i="1"/>
  <c r="AX968" i="1"/>
  <c r="U968" i="1"/>
  <c r="BE967" i="1"/>
  <c r="AX967" i="1"/>
  <c r="U967" i="1"/>
  <c r="BE966" i="1"/>
  <c r="AX966" i="1"/>
  <c r="U966" i="1"/>
  <c r="BE965" i="1"/>
  <c r="AX965" i="1"/>
  <c r="BE964" i="1"/>
  <c r="AX964" i="1"/>
  <c r="BE963" i="1"/>
  <c r="AX963" i="1"/>
  <c r="BE962" i="1"/>
  <c r="AX962" i="1"/>
  <c r="BE961" i="1"/>
  <c r="AX961" i="1"/>
  <c r="BE960" i="1"/>
  <c r="AX960" i="1"/>
  <c r="BE959" i="1"/>
  <c r="AX959" i="1"/>
  <c r="BE958" i="1"/>
  <c r="AX958" i="1"/>
  <c r="BE957" i="1"/>
  <c r="AX957" i="1"/>
  <c r="BE956" i="1"/>
  <c r="AX956" i="1"/>
  <c r="BE955" i="1"/>
  <c r="AX955" i="1"/>
  <c r="BE954" i="1"/>
  <c r="AX954" i="1"/>
  <c r="BE953" i="1"/>
  <c r="AX953" i="1"/>
  <c r="BE952" i="1"/>
  <c r="AX952" i="1"/>
  <c r="BE951" i="1"/>
  <c r="AX951" i="1"/>
  <c r="BE950" i="1"/>
  <c r="AX950" i="1"/>
  <c r="BE949" i="1"/>
  <c r="AX949" i="1"/>
  <c r="BE948" i="1"/>
  <c r="AX948" i="1"/>
  <c r="BE947" i="1"/>
  <c r="AX947" i="1"/>
  <c r="BE946" i="1"/>
  <c r="AX946" i="1"/>
  <c r="BE945" i="1"/>
  <c r="AX945" i="1"/>
  <c r="BE944" i="1"/>
  <c r="AX944" i="1"/>
  <c r="BE943" i="1"/>
  <c r="AX943" i="1"/>
  <c r="BE942" i="1"/>
  <c r="AX942" i="1"/>
  <c r="BE941" i="1"/>
  <c r="AX941" i="1"/>
  <c r="BE940" i="1"/>
  <c r="AX940" i="1"/>
  <c r="BE939" i="1"/>
  <c r="AX939" i="1"/>
  <c r="BE938" i="1"/>
  <c r="AX938" i="1"/>
  <c r="BE937" i="1"/>
  <c r="AX937" i="1"/>
  <c r="BE936" i="1"/>
  <c r="AX936" i="1"/>
  <c r="BE935" i="1"/>
  <c r="AX935" i="1"/>
  <c r="BE934" i="1"/>
  <c r="AX934" i="1"/>
  <c r="BE933" i="1"/>
  <c r="AX933" i="1"/>
  <c r="BE932" i="1"/>
  <c r="AX932" i="1"/>
  <c r="BE931" i="1"/>
  <c r="AX931" i="1"/>
  <c r="BE930" i="1"/>
  <c r="AX930" i="1"/>
  <c r="BE929" i="1"/>
  <c r="AX929" i="1"/>
  <c r="BE928" i="1"/>
  <c r="AX928" i="1"/>
  <c r="BE927" i="1"/>
  <c r="AX927" i="1"/>
  <c r="BE926" i="1"/>
  <c r="AX926" i="1"/>
  <c r="BE925" i="1"/>
  <c r="AX925" i="1"/>
  <c r="BE924" i="1"/>
  <c r="AX924" i="1"/>
  <c r="BE923" i="1"/>
  <c r="AX923" i="1"/>
  <c r="BE922" i="1"/>
  <c r="AX922" i="1"/>
  <c r="BE921" i="1"/>
  <c r="AX921" i="1"/>
  <c r="BE920" i="1"/>
  <c r="AX920" i="1"/>
  <c r="BE919" i="1"/>
  <c r="AX919" i="1"/>
  <c r="BE918" i="1"/>
  <c r="AX918" i="1"/>
  <c r="BE917" i="1"/>
  <c r="AX917" i="1"/>
  <c r="BE916" i="1"/>
  <c r="AX916" i="1"/>
  <c r="BE915" i="1"/>
  <c r="AX915" i="1"/>
  <c r="BE914" i="1"/>
  <c r="AX914" i="1"/>
  <c r="BE913" i="1"/>
  <c r="AX913" i="1"/>
  <c r="BE912" i="1"/>
  <c r="AX912" i="1"/>
  <c r="BE911" i="1"/>
  <c r="AX911" i="1"/>
  <c r="BE910" i="1"/>
  <c r="AX910" i="1"/>
  <c r="BE909" i="1"/>
  <c r="AX909" i="1"/>
  <c r="BE908" i="1"/>
  <c r="AX908" i="1"/>
  <c r="BE907" i="1"/>
  <c r="AX907" i="1"/>
  <c r="BE906" i="1"/>
  <c r="AX906" i="1"/>
  <c r="BE905" i="1"/>
  <c r="AX905" i="1"/>
  <c r="BE904" i="1"/>
  <c r="AX904" i="1"/>
  <c r="BE903" i="1"/>
  <c r="AX903" i="1"/>
  <c r="BE902" i="1"/>
  <c r="AX902" i="1"/>
  <c r="BE901" i="1"/>
  <c r="AX901" i="1"/>
  <c r="BE900" i="1"/>
  <c r="AX900" i="1"/>
  <c r="BE899" i="1"/>
  <c r="AX899" i="1"/>
  <c r="BE898" i="1"/>
  <c r="AX898" i="1"/>
  <c r="BE897" i="1"/>
  <c r="AX897" i="1"/>
  <c r="BE896" i="1"/>
  <c r="AX896" i="1"/>
  <c r="BE895" i="1"/>
  <c r="AX895" i="1"/>
  <c r="BE894" i="1"/>
  <c r="AX894" i="1"/>
  <c r="BE893" i="1"/>
  <c r="AX893" i="1"/>
  <c r="BE892" i="1"/>
  <c r="AX892" i="1"/>
  <c r="BE891" i="1"/>
  <c r="AX891" i="1"/>
  <c r="BE890" i="1"/>
  <c r="AX890" i="1"/>
  <c r="BE889" i="1"/>
  <c r="AX889" i="1"/>
  <c r="BE888" i="1"/>
  <c r="AX888" i="1"/>
  <c r="BE887" i="1"/>
  <c r="AX887" i="1"/>
  <c r="BE886" i="1"/>
  <c r="AX886" i="1"/>
  <c r="BE885" i="1"/>
  <c r="AX885" i="1"/>
  <c r="BE884" i="1"/>
  <c r="AX884" i="1"/>
  <c r="BE883" i="1"/>
  <c r="AX883" i="1"/>
  <c r="BE882" i="1"/>
  <c r="AX882" i="1"/>
  <c r="BE881" i="1"/>
  <c r="AX881" i="1"/>
  <c r="BE880" i="1"/>
  <c r="AX880" i="1"/>
  <c r="BE879" i="1"/>
  <c r="AX879" i="1"/>
  <c r="BE878" i="1"/>
  <c r="AX878" i="1"/>
  <c r="BE877" i="1"/>
  <c r="AX877" i="1"/>
  <c r="BE876" i="1"/>
  <c r="AX876" i="1"/>
  <c r="BE875" i="1"/>
  <c r="AX875" i="1"/>
  <c r="BE874" i="1"/>
  <c r="AX874" i="1"/>
  <c r="BE873" i="1"/>
  <c r="AX873" i="1"/>
  <c r="BE872" i="1"/>
  <c r="AX872" i="1"/>
  <c r="BE871" i="1"/>
  <c r="AX871" i="1"/>
  <c r="BE870" i="1"/>
  <c r="AX870" i="1"/>
  <c r="BE869" i="1"/>
  <c r="AX869" i="1"/>
  <c r="BE868" i="1"/>
  <c r="AX868" i="1"/>
  <c r="BE867" i="1"/>
  <c r="AX867" i="1"/>
  <c r="BE866" i="1"/>
  <c r="AX866" i="1"/>
  <c r="BE865" i="1"/>
  <c r="AX865" i="1"/>
  <c r="BE864" i="1"/>
  <c r="AX864" i="1"/>
  <c r="BE863" i="1"/>
  <c r="AX863" i="1"/>
  <c r="BE862" i="1"/>
  <c r="AX862" i="1"/>
  <c r="BE861" i="1"/>
  <c r="AX861" i="1"/>
  <c r="BE860" i="1"/>
  <c r="AX860" i="1"/>
  <c r="BE859" i="1"/>
  <c r="AX859" i="1"/>
  <c r="BE858" i="1"/>
  <c r="AX858" i="1"/>
  <c r="BE857" i="1"/>
  <c r="AX857" i="1"/>
  <c r="BE856" i="1"/>
  <c r="AX856" i="1"/>
  <c r="BE855" i="1"/>
  <c r="AX855" i="1"/>
  <c r="BE854" i="1"/>
  <c r="AX854" i="1"/>
  <c r="BE853" i="1"/>
  <c r="AX853" i="1"/>
  <c r="BE852" i="1"/>
  <c r="AX852" i="1"/>
  <c r="BE851" i="1"/>
  <c r="AX851" i="1"/>
  <c r="BE850" i="1"/>
  <c r="AX850" i="1"/>
  <c r="BE849" i="1"/>
  <c r="AX849" i="1"/>
  <c r="BE848" i="1"/>
  <c r="AX848" i="1"/>
  <c r="BE847" i="1"/>
  <c r="AX847" i="1"/>
  <c r="BE846" i="1"/>
  <c r="AX846" i="1"/>
  <c r="BE845" i="1"/>
  <c r="AX845" i="1"/>
  <c r="BE844" i="1"/>
  <c r="AX844" i="1"/>
  <c r="BE843" i="1"/>
  <c r="AX843" i="1"/>
  <c r="BE842" i="1"/>
  <c r="AX842" i="1"/>
  <c r="BE841" i="1"/>
  <c r="AX841" i="1"/>
  <c r="BE840" i="1"/>
  <c r="AX840" i="1"/>
  <c r="BE839" i="1"/>
  <c r="AX839" i="1"/>
  <c r="BE838" i="1"/>
  <c r="AX838" i="1"/>
  <c r="BE837" i="1"/>
  <c r="AX837" i="1"/>
  <c r="BE836" i="1"/>
  <c r="AX836" i="1"/>
  <c r="BE835" i="1"/>
  <c r="AX835" i="1"/>
  <c r="BE834" i="1"/>
  <c r="AX834" i="1"/>
  <c r="BE833" i="1"/>
  <c r="AX833" i="1"/>
  <c r="BE832" i="1"/>
  <c r="AX832" i="1"/>
  <c r="BE831" i="1"/>
  <c r="AX831" i="1"/>
  <c r="BE830" i="1"/>
  <c r="AX830" i="1"/>
  <c r="BE829" i="1"/>
  <c r="AX829" i="1"/>
  <c r="BE828" i="1"/>
  <c r="AX828" i="1"/>
  <c r="BE827" i="1"/>
  <c r="AX827" i="1"/>
  <c r="BE826" i="1"/>
  <c r="AX826" i="1"/>
  <c r="BE825" i="1"/>
  <c r="AX825" i="1"/>
  <c r="BE824" i="1"/>
  <c r="AX824" i="1"/>
  <c r="BE823" i="1"/>
  <c r="AX823" i="1"/>
  <c r="BE822" i="1"/>
  <c r="AX822" i="1"/>
  <c r="BE821" i="1"/>
  <c r="AX821" i="1"/>
  <c r="BE820" i="1"/>
  <c r="AX820" i="1"/>
  <c r="BE819" i="1"/>
  <c r="AX819" i="1"/>
  <c r="BE818" i="1"/>
  <c r="AX818" i="1"/>
  <c r="BE817" i="1"/>
  <c r="AX817" i="1"/>
  <c r="BE816" i="1"/>
  <c r="AX816" i="1"/>
  <c r="BE815" i="1"/>
  <c r="AX815" i="1"/>
  <c r="BE814" i="1"/>
  <c r="AX814" i="1"/>
  <c r="BE813" i="1"/>
  <c r="AX813" i="1"/>
  <c r="BE812" i="1"/>
  <c r="AX812" i="1"/>
  <c r="BE811" i="1"/>
  <c r="AX811" i="1"/>
  <c r="BE810" i="1"/>
  <c r="AX810" i="1"/>
  <c r="BE809" i="1"/>
  <c r="AX809" i="1"/>
  <c r="BE808" i="1"/>
  <c r="AX808" i="1"/>
  <c r="BE807" i="1"/>
  <c r="AX807" i="1"/>
  <c r="BE806" i="1"/>
  <c r="AX806" i="1"/>
  <c r="BE805" i="1"/>
  <c r="AX805" i="1"/>
  <c r="BE804" i="1"/>
  <c r="AX804" i="1"/>
  <c r="BE803" i="1"/>
  <c r="AX803" i="1"/>
  <c r="BE802" i="1"/>
  <c r="AX802" i="1"/>
  <c r="BE801" i="1"/>
  <c r="AX801" i="1"/>
  <c r="BE800" i="1"/>
  <c r="AX800" i="1"/>
  <c r="BE799" i="1"/>
  <c r="AX799" i="1"/>
  <c r="BE798" i="1"/>
  <c r="AX798" i="1"/>
  <c r="BE797" i="1"/>
  <c r="AX797" i="1"/>
  <c r="BE796" i="1"/>
  <c r="AX796" i="1"/>
  <c r="BE795" i="1"/>
  <c r="AX795" i="1"/>
  <c r="BE794" i="1"/>
  <c r="AX794" i="1"/>
  <c r="BE793" i="1"/>
  <c r="AX793" i="1"/>
  <c r="BE792" i="1"/>
  <c r="AX792" i="1"/>
  <c r="BE791" i="1"/>
  <c r="AX791" i="1"/>
  <c r="BE790" i="1"/>
  <c r="AX790" i="1"/>
  <c r="BE789" i="1"/>
  <c r="AX789" i="1"/>
  <c r="BE788" i="1"/>
  <c r="AX788" i="1"/>
  <c r="BE787" i="1"/>
  <c r="AX787" i="1"/>
  <c r="BE786" i="1"/>
  <c r="AX786" i="1"/>
  <c r="BE785" i="1"/>
  <c r="AX785" i="1"/>
  <c r="BE784" i="1"/>
  <c r="AX784" i="1"/>
  <c r="BE783" i="1"/>
  <c r="AX783" i="1"/>
  <c r="BE782" i="1"/>
  <c r="AX782" i="1"/>
  <c r="BE781" i="1"/>
  <c r="AX781" i="1"/>
  <c r="BE780" i="1"/>
  <c r="AX780" i="1"/>
  <c r="BE779" i="1"/>
  <c r="AX779" i="1"/>
  <c r="BE778" i="1"/>
  <c r="AX778" i="1"/>
  <c r="BE777" i="1"/>
  <c r="AX777" i="1"/>
  <c r="BE776" i="1"/>
  <c r="AX776" i="1"/>
  <c r="BE775" i="1"/>
  <c r="AX775" i="1"/>
  <c r="BE774" i="1"/>
  <c r="AX774" i="1"/>
  <c r="BE773" i="1"/>
  <c r="AX773" i="1"/>
  <c r="BE772" i="1"/>
  <c r="AX772" i="1"/>
  <c r="BE771" i="1"/>
  <c r="AX771" i="1"/>
  <c r="BE770" i="1"/>
  <c r="AX770" i="1"/>
  <c r="BE769" i="1"/>
  <c r="AX769" i="1"/>
  <c r="BE768" i="1"/>
  <c r="AX768" i="1"/>
  <c r="BE767" i="1"/>
  <c r="AX767" i="1"/>
  <c r="BE766" i="1"/>
  <c r="AX766" i="1"/>
  <c r="BE765" i="1"/>
  <c r="AX765" i="1"/>
  <c r="BE764" i="1"/>
  <c r="AX764" i="1"/>
  <c r="BE763" i="1"/>
  <c r="AX763" i="1"/>
  <c r="BE762" i="1"/>
  <c r="AX762" i="1"/>
  <c r="BE761" i="1"/>
  <c r="AX761" i="1"/>
  <c r="BE760" i="1"/>
  <c r="AX760" i="1"/>
  <c r="BE759" i="1"/>
  <c r="AX759" i="1"/>
  <c r="BE758" i="1"/>
  <c r="AX758" i="1"/>
  <c r="BE757" i="1"/>
  <c r="AX757" i="1"/>
  <c r="BE756" i="1"/>
  <c r="AX756" i="1"/>
  <c r="BE755" i="1"/>
  <c r="AX755" i="1"/>
  <c r="BE754" i="1"/>
  <c r="AX754" i="1"/>
  <c r="BE753" i="1"/>
  <c r="AX753" i="1"/>
  <c r="BE752" i="1"/>
  <c r="AX752" i="1"/>
  <c r="BE751" i="1"/>
  <c r="AX751" i="1"/>
  <c r="BE750" i="1"/>
  <c r="AX750" i="1"/>
  <c r="BE749" i="1"/>
  <c r="AX749" i="1"/>
  <c r="BE748" i="1"/>
  <c r="AX748" i="1"/>
  <c r="BE747" i="1"/>
  <c r="AX747" i="1"/>
  <c r="BE746" i="1"/>
  <c r="AX746" i="1"/>
  <c r="BE745" i="1"/>
  <c r="AX745" i="1"/>
  <c r="BE744" i="1"/>
  <c r="AX744" i="1"/>
  <c r="BE743" i="1"/>
  <c r="AX743" i="1"/>
  <c r="BE742" i="1"/>
  <c r="AX742" i="1"/>
  <c r="BE741" i="1"/>
  <c r="AX741" i="1"/>
  <c r="BE740" i="1"/>
  <c r="AX740" i="1"/>
  <c r="BE739" i="1"/>
  <c r="AX739" i="1"/>
  <c r="BE738" i="1"/>
  <c r="AX738" i="1"/>
  <c r="BE737" i="1"/>
  <c r="AX737" i="1"/>
  <c r="BE736" i="1"/>
  <c r="AX736" i="1"/>
  <c r="BE735" i="1"/>
  <c r="AX735" i="1"/>
  <c r="BE734" i="1"/>
  <c r="AX734" i="1"/>
  <c r="BE733" i="1"/>
  <c r="AX733" i="1"/>
  <c r="BE732" i="1"/>
  <c r="AX732" i="1"/>
  <c r="BE731" i="1"/>
  <c r="AX731" i="1"/>
  <c r="BE730" i="1"/>
  <c r="AX730" i="1"/>
  <c r="BE729" i="1"/>
  <c r="AX729" i="1"/>
  <c r="BE728" i="1"/>
  <c r="AX728" i="1"/>
  <c r="BE727" i="1"/>
  <c r="AX727" i="1"/>
  <c r="BE726" i="1"/>
  <c r="AX726" i="1"/>
  <c r="BE725" i="1"/>
  <c r="AX725" i="1"/>
  <c r="BE724" i="1"/>
  <c r="AX724" i="1"/>
  <c r="BE723" i="1"/>
  <c r="AX723" i="1"/>
  <c r="BE722" i="1"/>
  <c r="AX722" i="1"/>
  <c r="BE721" i="1"/>
  <c r="AX721" i="1"/>
  <c r="BE720" i="1"/>
  <c r="AX720" i="1"/>
  <c r="BE719" i="1"/>
  <c r="AX719" i="1"/>
  <c r="BE718" i="1"/>
  <c r="AX718" i="1"/>
  <c r="BE717" i="1"/>
  <c r="AX717" i="1"/>
  <c r="BE716" i="1"/>
  <c r="AX716" i="1"/>
  <c r="BE715" i="1"/>
  <c r="AX715" i="1"/>
  <c r="BE714" i="1"/>
  <c r="AX714" i="1"/>
  <c r="BE713" i="1"/>
  <c r="AX713" i="1"/>
  <c r="BE712" i="1"/>
  <c r="AX712" i="1"/>
  <c r="BE711" i="1"/>
  <c r="AX711" i="1"/>
  <c r="BE710" i="1"/>
  <c r="AX710" i="1"/>
  <c r="BE709" i="1"/>
  <c r="AX709" i="1"/>
  <c r="BE708" i="1"/>
  <c r="AX708" i="1"/>
  <c r="BE707" i="1"/>
  <c r="AX707" i="1"/>
  <c r="BE706" i="1"/>
  <c r="AX706" i="1"/>
  <c r="BE705" i="1"/>
  <c r="AX705" i="1"/>
  <c r="BE704" i="1"/>
  <c r="AX704" i="1"/>
  <c r="BE703" i="1"/>
  <c r="AX703" i="1"/>
  <c r="BE702" i="1"/>
  <c r="AX702" i="1"/>
  <c r="BE701" i="1"/>
  <c r="AX701" i="1"/>
  <c r="BE700" i="1"/>
  <c r="AX700" i="1"/>
  <c r="BE699" i="1"/>
  <c r="AX699" i="1"/>
  <c r="BE698" i="1"/>
  <c r="AX698" i="1"/>
  <c r="BE697" i="1"/>
  <c r="AX697" i="1"/>
  <c r="BE696" i="1"/>
  <c r="AX696" i="1"/>
  <c r="BE695" i="1"/>
  <c r="AX695" i="1"/>
  <c r="BE694" i="1"/>
  <c r="AX694" i="1"/>
  <c r="BE693" i="1"/>
  <c r="AX693" i="1"/>
  <c r="BE692" i="1"/>
  <c r="AX692" i="1"/>
  <c r="BE691" i="1"/>
  <c r="AX691" i="1"/>
  <c r="BE690" i="1"/>
  <c r="AX690" i="1"/>
  <c r="BE689" i="1"/>
  <c r="AX689" i="1"/>
  <c r="BE688" i="1"/>
  <c r="AX688" i="1"/>
  <c r="BE687" i="1"/>
  <c r="AX687" i="1"/>
  <c r="BE686" i="1"/>
  <c r="AX686" i="1"/>
  <c r="BE685" i="1"/>
  <c r="AX685" i="1"/>
  <c r="BE684" i="1"/>
  <c r="AX684" i="1"/>
  <c r="BE683" i="1"/>
  <c r="AX683" i="1"/>
  <c r="BE682" i="1"/>
  <c r="AX682" i="1"/>
  <c r="BE681" i="1"/>
  <c r="AX681" i="1"/>
  <c r="BE680" i="1"/>
  <c r="AX680" i="1"/>
  <c r="BE679" i="1"/>
  <c r="AX679" i="1"/>
  <c r="BE678" i="1"/>
  <c r="AX678" i="1"/>
  <c r="BE677" i="1"/>
  <c r="AX677" i="1"/>
  <c r="BE676" i="1"/>
  <c r="AX676" i="1"/>
  <c r="BE675" i="1"/>
  <c r="AX675" i="1"/>
  <c r="BE674" i="1"/>
  <c r="AX674" i="1"/>
  <c r="BE673" i="1"/>
  <c r="AX673" i="1"/>
  <c r="BE672" i="1"/>
  <c r="AX672" i="1"/>
  <c r="BE671" i="1"/>
  <c r="AX671" i="1"/>
  <c r="BE670" i="1"/>
  <c r="AX670" i="1"/>
  <c r="BE669" i="1"/>
  <c r="AX669" i="1"/>
  <c r="BE668" i="1"/>
  <c r="AX668" i="1"/>
  <c r="BE667" i="1"/>
  <c r="AX667" i="1"/>
  <c r="BE666" i="1"/>
  <c r="AX666" i="1"/>
  <c r="BE665" i="1"/>
  <c r="AX665" i="1"/>
  <c r="BE664" i="1"/>
  <c r="AX664" i="1"/>
  <c r="BE663" i="1"/>
  <c r="AX663" i="1"/>
  <c r="BE662" i="1"/>
  <c r="AX662" i="1"/>
  <c r="BE661" i="1"/>
  <c r="AX661" i="1"/>
  <c r="BE660" i="1"/>
  <c r="AX660" i="1"/>
  <c r="BE659" i="1"/>
  <c r="AX659" i="1"/>
  <c r="BE658" i="1"/>
  <c r="AX658" i="1"/>
  <c r="BE657" i="1"/>
  <c r="AX657" i="1"/>
  <c r="BE656" i="1"/>
  <c r="AX656" i="1"/>
  <c r="BE655" i="1"/>
  <c r="AX655" i="1"/>
  <c r="BE654" i="1"/>
  <c r="AX654" i="1"/>
  <c r="BE653" i="1"/>
  <c r="AX653" i="1"/>
  <c r="BE652" i="1"/>
  <c r="AX652" i="1"/>
  <c r="BE651" i="1"/>
  <c r="AX651" i="1"/>
  <c r="BE650" i="1"/>
  <c r="AX650" i="1"/>
  <c r="BE649" i="1"/>
  <c r="AX649" i="1"/>
  <c r="BE648" i="1"/>
  <c r="AX648" i="1"/>
  <c r="BE647" i="1"/>
  <c r="AX647" i="1"/>
  <c r="BE646" i="1"/>
  <c r="AX646" i="1"/>
  <c r="BE645" i="1"/>
  <c r="AX645" i="1"/>
  <c r="BE644" i="1"/>
  <c r="AX644" i="1"/>
  <c r="BE643" i="1"/>
  <c r="AX643" i="1"/>
  <c r="BE642" i="1"/>
  <c r="AX642" i="1"/>
  <c r="BE641" i="1"/>
  <c r="AX641" i="1"/>
  <c r="BE640" i="1"/>
  <c r="AX640" i="1"/>
  <c r="BE639" i="1"/>
  <c r="AX639" i="1"/>
  <c r="BE638" i="1"/>
  <c r="AX638" i="1"/>
  <c r="BE637" i="1"/>
  <c r="AX637" i="1"/>
  <c r="BE636" i="1"/>
  <c r="AX636" i="1"/>
  <c r="BE635" i="1"/>
  <c r="AX635" i="1"/>
  <c r="BE634" i="1"/>
  <c r="AX634" i="1"/>
  <c r="BE633" i="1"/>
  <c r="AX633" i="1"/>
  <c r="BE632" i="1"/>
  <c r="AX632" i="1"/>
  <c r="BE631" i="1"/>
  <c r="AX631" i="1"/>
  <c r="BE630" i="1"/>
  <c r="AX630" i="1"/>
  <c r="BE629" i="1"/>
  <c r="AX629" i="1"/>
  <c r="BE628" i="1"/>
  <c r="AX628" i="1"/>
  <c r="BE627" i="1"/>
  <c r="AX627" i="1"/>
  <c r="BE626" i="1"/>
  <c r="AX626" i="1"/>
  <c r="BE625" i="1"/>
  <c r="AX625" i="1"/>
  <c r="BE624" i="1"/>
  <c r="AX624" i="1"/>
  <c r="BE623" i="1"/>
  <c r="AX623" i="1"/>
  <c r="BE622" i="1"/>
  <c r="AX622" i="1"/>
  <c r="BE621" i="1"/>
  <c r="AX621" i="1"/>
  <c r="BE620" i="1"/>
  <c r="AX620" i="1"/>
  <c r="BE619" i="1"/>
  <c r="AX619" i="1"/>
  <c r="BE618" i="1"/>
  <c r="AX618" i="1"/>
  <c r="BE617" i="1"/>
  <c r="AX617" i="1"/>
  <c r="BE616" i="1"/>
  <c r="AX616" i="1"/>
  <c r="BE615" i="1"/>
  <c r="AX615" i="1"/>
  <c r="BE614" i="1"/>
  <c r="AX614" i="1"/>
  <c r="BE613" i="1"/>
  <c r="AX613" i="1"/>
  <c r="BE612" i="1"/>
  <c r="AX612" i="1"/>
  <c r="BE611" i="1"/>
  <c r="AX611" i="1"/>
  <c r="BE610" i="1"/>
  <c r="AX610" i="1"/>
  <c r="BE609" i="1"/>
  <c r="AX609" i="1"/>
  <c r="BE608" i="1"/>
  <c r="AX608" i="1"/>
  <c r="BE607" i="1"/>
  <c r="AX607" i="1"/>
  <c r="BE606" i="1"/>
  <c r="AX606" i="1"/>
  <c r="BE605" i="1"/>
  <c r="AX605" i="1"/>
  <c r="BE604" i="1"/>
  <c r="AX604" i="1"/>
  <c r="BE603" i="1"/>
  <c r="AX603" i="1"/>
  <c r="BE602" i="1"/>
  <c r="AX602" i="1"/>
  <c r="BE601" i="1"/>
  <c r="AX601" i="1"/>
  <c r="BE600" i="1"/>
  <c r="AX600" i="1"/>
  <c r="BE599" i="1"/>
  <c r="AX599" i="1"/>
  <c r="BE598" i="1"/>
  <c r="AX598" i="1"/>
  <c r="BE597" i="1"/>
  <c r="AX597" i="1"/>
  <c r="BE596" i="1"/>
  <c r="AX596" i="1"/>
  <c r="BE595" i="1"/>
  <c r="AX595" i="1"/>
  <c r="BE594" i="1"/>
  <c r="AX594" i="1"/>
  <c r="BE593" i="1"/>
  <c r="AX593" i="1"/>
  <c r="BE592" i="1"/>
  <c r="AX592" i="1"/>
  <c r="BE591" i="1"/>
  <c r="AX591" i="1"/>
  <c r="BE590" i="1"/>
  <c r="AX590" i="1"/>
  <c r="BE589" i="1"/>
  <c r="AX589" i="1"/>
  <c r="BE588" i="1"/>
  <c r="AX588" i="1"/>
  <c r="BE587" i="1"/>
  <c r="AX587" i="1"/>
  <c r="BE586" i="1"/>
  <c r="AX586" i="1"/>
  <c r="BE585" i="1"/>
  <c r="AX585" i="1"/>
  <c r="BE584" i="1"/>
  <c r="AX584" i="1"/>
  <c r="BE583" i="1"/>
  <c r="AX583" i="1"/>
  <c r="BE582" i="1"/>
  <c r="AX582" i="1"/>
  <c r="BE581" i="1"/>
  <c r="AX581" i="1"/>
  <c r="BE580" i="1"/>
  <c r="AX580" i="1"/>
  <c r="BE579" i="1"/>
  <c r="AX579" i="1"/>
  <c r="BE578" i="1"/>
  <c r="AX578" i="1"/>
  <c r="BE577" i="1"/>
  <c r="AX577" i="1"/>
  <c r="BE576" i="1"/>
  <c r="AX576" i="1"/>
  <c r="BE575" i="1"/>
  <c r="AX575" i="1"/>
  <c r="BE574" i="1"/>
  <c r="AX574" i="1"/>
  <c r="BE573" i="1"/>
  <c r="AX573" i="1"/>
  <c r="BE572" i="1"/>
  <c r="AX572" i="1"/>
  <c r="BE571" i="1"/>
  <c r="AX571" i="1"/>
  <c r="BE570" i="1"/>
  <c r="AX570" i="1"/>
  <c r="BE569" i="1"/>
  <c r="AX569" i="1"/>
  <c r="BE568" i="1"/>
  <c r="AX568" i="1"/>
  <c r="BE567" i="1"/>
  <c r="AX567" i="1"/>
  <c r="BE566" i="1"/>
  <c r="AX566" i="1"/>
  <c r="BE565" i="1"/>
  <c r="AX565" i="1"/>
  <c r="BE564" i="1"/>
  <c r="AX564" i="1"/>
  <c r="BE563" i="1"/>
  <c r="AX563" i="1"/>
  <c r="BE562" i="1"/>
  <c r="AX562" i="1"/>
  <c r="BE561" i="1"/>
  <c r="AX561" i="1"/>
  <c r="BE560" i="1"/>
  <c r="AX560" i="1"/>
  <c r="BE559" i="1"/>
  <c r="AX559" i="1"/>
  <c r="BE558" i="1"/>
  <c r="AX558" i="1"/>
  <c r="BE557" i="1"/>
  <c r="AX557" i="1"/>
  <c r="BE556" i="1"/>
  <c r="AX556" i="1"/>
  <c r="BE555" i="1"/>
  <c r="AX555" i="1"/>
  <c r="BE554" i="1"/>
  <c r="AX554" i="1"/>
  <c r="BE553" i="1"/>
  <c r="AX553" i="1"/>
  <c r="BE552" i="1"/>
  <c r="AX552" i="1"/>
  <c r="BE551" i="1"/>
  <c r="AX551" i="1"/>
  <c r="BE550" i="1"/>
  <c r="AX550" i="1"/>
  <c r="BE549" i="1"/>
  <c r="AX549" i="1"/>
  <c r="BE548" i="1"/>
  <c r="AX548" i="1"/>
  <c r="BE547" i="1"/>
  <c r="AX547" i="1"/>
  <c r="BE546" i="1"/>
  <c r="AX546" i="1"/>
  <c r="BE545" i="1"/>
  <c r="AX545" i="1"/>
  <c r="BE544" i="1"/>
  <c r="AX544" i="1"/>
  <c r="BE543" i="1"/>
  <c r="AX543" i="1"/>
  <c r="BE542" i="1"/>
  <c r="AX542" i="1"/>
  <c r="BE541" i="1"/>
  <c r="AX541" i="1"/>
  <c r="BE540" i="1"/>
  <c r="AX540" i="1"/>
  <c r="BE539" i="1"/>
  <c r="AX539" i="1"/>
  <c r="BE538" i="1"/>
  <c r="AX538" i="1"/>
  <c r="BE537" i="1"/>
  <c r="AX537" i="1"/>
  <c r="BE536" i="1"/>
  <c r="AX536" i="1"/>
  <c r="BE535" i="1"/>
  <c r="AX535" i="1"/>
  <c r="BE534" i="1"/>
  <c r="AX534" i="1"/>
  <c r="BE533" i="1"/>
  <c r="AX533" i="1"/>
  <c r="BE532" i="1"/>
  <c r="AX532" i="1"/>
  <c r="BE531" i="1"/>
  <c r="AX531" i="1"/>
  <c r="BE530" i="1"/>
  <c r="AX530" i="1"/>
  <c r="BE529" i="1"/>
  <c r="AX529" i="1"/>
  <c r="BE528" i="1"/>
  <c r="AX528" i="1"/>
  <c r="BE527" i="1"/>
  <c r="AX527" i="1"/>
  <c r="BE526" i="1"/>
  <c r="AX526" i="1"/>
  <c r="BE525" i="1"/>
  <c r="AX525" i="1"/>
  <c r="BE524" i="1"/>
  <c r="AX524" i="1"/>
  <c r="BE523" i="1"/>
  <c r="AX523" i="1"/>
  <c r="BE522" i="1"/>
  <c r="AX522" i="1"/>
  <c r="BE521" i="1"/>
  <c r="AX521" i="1"/>
  <c r="BE520" i="1"/>
  <c r="AX520" i="1"/>
  <c r="BE519" i="1"/>
  <c r="AX519" i="1"/>
  <c r="BE518" i="1"/>
  <c r="AX518" i="1"/>
  <c r="BE517" i="1"/>
  <c r="AX517" i="1"/>
  <c r="BE516" i="1"/>
  <c r="AX516" i="1"/>
  <c r="BE515" i="1"/>
  <c r="AX515" i="1"/>
  <c r="BE514" i="1"/>
  <c r="AX514" i="1"/>
  <c r="BE513" i="1"/>
  <c r="AX513" i="1"/>
  <c r="BE512" i="1"/>
  <c r="AX512" i="1"/>
  <c r="BE511" i="1"/>
  <c r="AX511" i="1"/>
  <c r="BE510" i="1"/>
  <c r="AX510" i="1"/>
  <c r="BE509" i="1"/>
  <c r="AX509" i="1"/>
  <c r="BE508" i="1"/>
  <c r="AX508" i="1"/>
  <c r="BE507" i="1"/>
  <c r="AX507" i="1"/>
  <c r="BE506" i="1"/>
  <c r="AX506" i="1"/>
  <c r="BE505" i="1"/>
  <c r="AX505" i="1"/>
  <c r="BE504" i="1"/>
  <c r="AX504" i="1"/>
  <c r="BE503" i="1"/>
  <c r="AX503" i="1"/>
  <c r="BE502" i="1"/>
  <c r="AX502" i="1"/>
  <c r="BE501" i="1"/>
  <c r="AX501" i="1"/>
  <c r="BE500" i="1"/>
  <c r="AX500" i="1"/>
  <c r="BE499" i="1"/>
  <c r="AX499" i="1"/>
  <c r="BE498" i="1"/>
  <c r="AX498" i="1"/>
  <c r="BE497" i="1"/>
  <c r="AX497" i="1"/>
  <c r="BE496" i="1"/>
  <c r="AX496" i="1"/>
  <c r="BE495" i="1"/>
  <c r="AX495" i="1"/>
  <c r="BE494" i="1"/>
  <c r="AX494" i="1"/>
  <c r="BE493" i="1"/>
  <c r="AX493" i="1"/>
  <c r="BE492" i="1"/>
  <c r="AX492" i="1"/>
  <c r="BE491" i="1"/>
  <c r="AX491" i="1"/>
  <c r="BE490" i="1"/>
  <c r="AX490" i="1"/>
  <c r="BE489" i="1"/>
  <c r="AX489" i="1"/>
  <c r="BE488" i="1"/>
  <c r="AX488" i="1"/>
  <c r="BE487" i="1"/>
  <c r="AX487" i="1"/>
  <c r="BE486" i="1"/>
  <c r="AX486" i="1"/>
  <c r="BE485" i="1"/>
  <c r="AX485" i="1"/>
  <c r="BE484" i="1"/>
  <c r="AX484" i="1"/>
  <c r="BE483" i="1"/>
  <c r="AX483" i="1"/>
  <c r="BE482" i="1"/>
  <c r="AX482" i="1"/>
  <c r="BE481" i="1"/>
  <c r="AX481" i="1"/>
  <c r="BE480" i="1"/>
  <c r="AX480" i="1"/>
  <c r="BE479" i="1"/>
  <c r="AX479" i="1"/>
  <c r="BE478" i="1"/>
  <c r="AX478" i="1"/>
  <c r="BE477" i="1"/>
  <c r="AX477" i="1"/>
  <c r="BE476" i="1"/>
  <c r="AX476" i="1"/>
  <c r="BE475" i="1"/>
  <c r="AX475" i="1"/>
  <c r="BE474" i="1"/>
  <c r="AX474" i="1"/>
  <c r="BE473" i="1"/>
  <c r="AX473" i="1"/>
  <c r="BE472" i="1"/>
  <c r="AX472" i="1"/>
  <c r="BE471" i="1"/>
  <c r="AX471" i="1"/>
  <c r="BE470" i="1"/>
  <c r="AX470" i="1"/>
  <c r="BE469" i="1"/>
  <c r="AX469" i="1"/>
  <c r="BE468" i="1"/>
  <c r="AX468" i="1"/>
  <c r="BE467" i="1"/>
  <c r="AX467" i="1"/>
  <c r="BE466" i="1"/>
  <c r="AX466" i="1"/>
  <c r="BE465" i="1"/>
  <c r="AX465" i="1"/>
  <c r="BE464" i="1"/>
  <c r="AX464" i="1"/>
  <c r="BE463" i="1"/>
  <c r="AX463" i="1"/>
  <c r="BE462" i="1"/>
  <c r="AX462" i="1"/>
  <c r="BE461" i="1"/>
  <c r="AX461" i="1"/>
  <c r="BE460" i="1"/>
  <c r="AX460" i="1"/>
  <c r="BE459" i="1"/>
  <c r="AX459" i="1"/>
  <c r="BE458" i="1"/>
  <c r="AX458" i="1"/>
  <c r="BE457" i="1"/>
  <c r="AX457" i="1"/>
  <c r="BE456" i="1"/>
  <c r="AX456" i="1"/>
  <c r="BE455" i="1"/>
  <c r="AX455" i="1"/>
  <c r="BE454" i="1"/>
  <c r="AX454" i="1"/>
  <c r="BE453" i="1"/>
  <c r="AX453" i="1"/>
  <c r="BE452" i="1"/>
  <c r="AX452" i="1"/>
  <c r="BE451" i="1"/>
  <c r="AX451" i="1"/>
  <c r="BE450" i="1"/>
  <c r="AX450" i="1"/>
  <c r="BE449" i="1"/>
  <c r="AX449" i="1"/>
  <c r="BE448" i="1"/>
  <c r="AX448" i="1"/>
  <c r="BE447" i="1"/>
  <c r="AX447" i="1"/>
  <c r="BE446" i="1"/>
  <c r="AX446" i="1"/>
  <c r="BE445" i="1"/>
  <c r="AX445" i="1"/>
  <c r="BE444" i="1"/>
  <c r="AX444" i="1"/>
  <c r="BE443" i="1"/>
  <c r="AX443" i="1"/>
  <c r="BE442" i="1"/>
  <c r="AX442" i="1"/>
  <c r="BE441" i="1"/>
  <c r="AX441" i="1"/>
  <c r="BE440" i="1"/>
  <c r="AX440" i="1"/>
  <c r="BE439" i="1"/>
  <c r="AX439" i="1"/>
  <c r="BE438" i="1"/>
  <c r="AX438" i="1"/>
  <c r="BE437" i="1"/>
  <c r="AX437" i="1"/>
  <c r="BE436" i="1"/>
  <c r="AX436" i="1"/>
  <c r="BE435" i="1"/>
  <c r="AX435" i="1"/>
  <c r="BE434" i="1"/>
  <c r="AX434" i="1"/>
  <c r="BE433" i="1"/>
  <c r="AX433" i="1"/>
  <c r="BE432" i="1"/>
  <c r="AX432" i="1"/>
  <c r="BE431" i="1"/>
  <c r="AX431" i="1"/>
  <c r="BE430" i="1"/>
  <c r="AX430" i="1"/>
  <c r="BE429" i="1"/>
  <c r="AX429" i="1"/>
  <c r="BE428" i="1"/>
  <c r="AX428" i="1"/>
  <c r="BE427" i="1"/>
  <c r="AX427" i="1"/>
  <c r="BE426" i="1"/>
  <c r="AX426" i="1"/>
  <c r="BE425" i="1"/>
  <c r="AX425" i="1"/>
  <c r="BE424" i="1"/>
  <c r="AX424" i="1"/>
  <c r="BE423" i="1"/>
  <c r="AX423" i="1"/>
  <c r="BE422" i="1"/>
  <c r="AX422" i="1"/>
  <c r="BE421" i="1"/>
  <c r="AX421" i="1"/>
  <c r="BE420" i="1"/>
  <c r="AX420" i="1"/>
  <c r="BE419" i="1"/>
  <c r="AX419" i="1"/>
  <c r="BE418" i="1"/>
  <c r="AX418" i="1"/>
  <c r="BE417" i="1"/>
  <c r="AX417" i="1"/>
  <c r="BE416" i="1"/>
  <c r="AX416" i="1"/>
  <c r="BE415" i="1"/>
  <c r="AX415" i="1"/>
  <c r="BE414" i="1"/>
  <c r="AX414" i="1"/>
  <c r="BE413" i="1"/>
  <c r="AX413" i="1"/>
  <c r="BE412" i="1"/>
  <c r="AX412" i="1"/>
  <c r="BE411" i="1"/>
  <c r="AX411" i="1"/>
  <c r="BE410" i="1"/>
  <c r="AX410" i="1"/>
  <c r="BE409" i="1"/>
  <c r="AX409" i="1"/>
  <c r="BE408" i="1"/>
  <c r="AX408" i="1"/>
  <c r="BE407" i="1"/>
  <c r="AX407" i="1"/>
  <c r="BE406" i="1"/>
  <c r="AX406" i="1"/>
  <c r="BE405" i="1"/>
  <c r="AX405" i="1"/>
  <c r="BE404" i="1"/>
  <c r="AX404" i="1"/>
  <c r="BE403" i="1"/>
  <c r="AX403" i="1"/>
  <c r="BE402" i="1"/>
  <c r="AX402" i="1"/>
  <c r="BE401" i="1"/>
  <c r="AX401" i="1"/>
  <c r="BE400" i="1"/>
  <c r="AX400" i="1"/>
  <c r="BE399" i="1"/>
  <c r="AX399" i="1"/>
  <c r="BE398" i="1"/>
  <c r="AX398" i="1"/>
  <c r="BE397" i="1"/>
  <c r="AX397" i="1"/>
  <c r="BE396" i="1"/>
  <c r="AX396" i="1"/>
  <c r="BE395" i="1"/>
  <c r="AX395" i="1"/>
  <c r="BE394" i="1"/>
  <c r="AX394" i="1"/>
  <c r="BE393" i="1"/>
  <c r="AX393" i="1"/>
  <c r="BE392" i="1"/>
  <c r="AX392" i="1"/>
  <c r="BE391" i="1"/>
  <c r="AX391" i="1"/>
  <c r="BE390" i="1"/>
  <c r="AX390" i="1"/>
  <c r="BE389" i="1"/>
  <c r="AX389" i="1"/>
  <c r="BE388" i="1"/>
  <c r="AX388" i="1"/>
  <c r="BE387" i="1"/>
  <c r="AX387" i="1"/>
  <c r="BE386" i="1"/>
  <c r="AX386" i="1"/>
  <c r="BE385" i="1"/>
  <c r="AX385" i="1"/>
  <c r="BE384" i="1"/>
  <c r="AX384" i="1"/>
  <c r="BE383" i="1"/>
  <c r="AX383" i="1"/>
  <c r="BE382" i="1"/>
  <c r="AX382" i="1"/>
  <c r="BE381" i="1"/>
  <c r="AX381" i="1"/>
  <c r="BE380" i="1"/>
  <c r="AX380" i="1"/>
  <c r="BE379" i="1"/>
  <c r="AX379" i="1"/>
  <c r="BE378" i="1"/>
  <c r="AX378" i="1"/>
  <c r="BE377" i="1"/>
  <c r="AX377" i="1"/>
  <c r="BE376" i="1"/>
  <c r="AX376" i="1"/>
  <c r="BE375" i="1"/>
  <c r="AX375" i="1"/>
  <c r="BE374" i="1"/>
  <c r="AX374" i="1"/>
  <c r="BE373" i="1"/>
  <c r="AX373" i="1"/>
  <c r="BE372" i="1"/>
  <c r="AX372" i="1"/>
  <c r="BE371" i="1"/>
  <c r="AX371" i="1"/>
  <c r="BE370" i="1"/>
  <c r="AX370" i="1"/>
  <c r="BE369" i="1"/>
  <c r="AX369" i="1"/>
  <c r="BE368" i="1"/>
  <c r="AX368" i="1"/>
  <c r="BE367" i="1"/>
  <c r="AX367" i="1"/>
  <c r="BE366" i="1"/>
  <c r="AX366" i="1"/>
  <c r="BE365" i="1"/>
  <c r="AX365" i="1"/>
  <c r="BE364" i="1"/>
  <c r="AX364" i="1"/>
  <c r="BE363" i="1"/>
  <c r="AX363" i="1"/>
  <c r="BE362" i="1"/>
  <c r="AX362" i="1"/>
  <c r="BE361" i="1"/>
  <c r="AX361" i="1"/>
  <c r="BE360" i="1"/>
  <c r="AX360" i="1"/>
  <c r="BE359" i="1"/>
  <c r="AX359" i="1"/>
  <c r="BE358" i="1"/>
  <c r="AX358" i="1"/>
  <c r="BE357" i="1"/>
  <c r="AX357" i="1"/>
  <c r="BE356" i="1"/>
  <c r="AX356" i="1"/>
  <c r="BE355" i="1"/>
  <c r="AX355" i="1"/>
  <c r="BE354" i="1"/>
  <c r="AX354" i="1"/>
  <c r="BE353" i="1"/>
  <c r="AX353" i="1"/>
  <c r="BE352" i="1"/>
  <c r="AX352" i="1"/>
  <c r="BE351" i="1"/>
  <c r="AX351" i="1"/>
  <c r="BE350" i="1"/>
  <c r="AX350" i="1"/>
  <c r="BE349" i="1"/>
  <c r="AX349" i="1"/>
  <c r="BE348" i="1"/>
  <c r="AX348" i="1"/>
  <c r="BE347" i="1"/>
  <c r="AX347" i="1"/>
  <c r="BE346" i="1"/>
  <c r="AX346" i="1"/>
  <c r="BE345" i="1"/>
  <c r="AX345" i="1"/>
  <c r="BE344" i="1"/>
  <c r="AX344" i="1"/>
  <c r="BE343" i="1"/>
  <c r="AX343" i="1"/>
  <c r="BE342" i="1"/>
  <c r="AX342" i="1"/>
  <c r="BE341" i="1"/>
  <c r="AX341" i="1"/>
  <c r="BE340" i="1"/>
  <c r="AX340" i="1"/>
  <c r="BE339" i="1"/>
  <c r="AX339" i="1"/>
  <c r="BE338" i="1"/>
  <c r="AX338" i="1"/>
  <c r="BE337" i="1"/>
  <c r="AX337" i="1"/>
  <c r="BE336" i="1"/>
  <c r="AX336" i="1"/>
  <c r="BE335" i="1"/>
  <c r="AX335" i="1"/>
  <c r="BE334" i="1"/>
  <c r="AX334" i="1"/>
  <c r="BE333" i="1"/>
  <c r="AX333" i="1"/>
  <c r="BE332" i="1"/>
  <c r="AX332" i="1"/>
  <c r="BE331" i="1"/>
  <c r="AX331" i="1"/>
  <c r="BE330" i="1"/>
  <c r="AX330" i="1"/>
  <c r="BE329" i="1"/>
  <c r="AX329" i="1"/>
  <c r="BE328" i="1"/>
  <c r="AX328" i="1"/>
  <c r="BE327" i="1"/>
  <c r="AX327" i="1"/>
  <c r="BE326" i="1"/>
  <c r="AX326" i="1"/>
  <c r="BE325" i="1"/>
  <c r="AX325" i="1"/>
  <c r="BE324" i="1"/>
  <c r="AX324" i="1"/>
  <c r="BE323" i="1"/>
  <c r="AX323" i="1"/>
  <c r="BE322" i="1"/>
  <c r="AX322" i="1"/>
  <c r="BE321" i="1"/>
  <c r="AX321" i="1"/>
  <c r="BE320" i="1"/>
  <c r="AX320" i="1"/>
  <c r="BE319" i="1"/>
  <c r="AX319" i="1"/>
  <c r="BE318" i="1"/>
  <c r="AX318" i="1"/>
  <c r="BE317" i="1"/>
  <c r="AX317" i="1"/>
  <c r="BE316" i="1"/>
  <c r="AX316" i="1"/>
  <c r="BE315" i="1"/>
  <c r="AX315" i="1"/>
  <c r="BE314" i="1"/>
  <c r="AX314" i="1"/>
  <c r="BE313" i="1"/>
  <c r="AX313" i="1"/>
  <c r="BE312" i="1"/>
  <c r="AX312" i="1"/>
  <c r="BE311" i="1"/>
  <c r="AX311" i="1"/>
  <c r="BE310" i="1"/>
  <c r="AX310" i="1"/>
  <c r="BE309" i="1"/>
  <c r="AX309" i="1"/>
  <c r="BE308" i="1"/>
  <c r="AX308" i="1"/>
  <c r="BE307" i="1"/>
  <c r="AX307" i="1"/>
  <c r="BE306" i="1"/>
  <c r="AX306" i="1"/>
  <c r="BE305" i="1"/>
  <c r="AX305" i="1"/>
  <c r="BE304" i="1"/>
  <c r="AX304" i="1"/>
  <c r="BE303" i="1"/>
  <c r="AX303" i="1"/>
  <c r="BE302" i="1"/>
  <c r="AX302" i="1"/>
  <c r="BE301" i="1"/>
  <c r="AX301" i="1"/>
  <c r="BE300" i="1"/>
  <c r="AX300" i="1"/>
  <c r="BE299" i="1"/>
  <c r="AX299" i="1"/>
  <c r="BE298" i="1"/>
  <c r="AX298" i="1"/>
  <c r="BE297" i="1"/>
  <c r="AX297" i="1"/>
  <c r="BE296" i="1"/>
  <c r="AX296" i="1"/>
  <c r="BE295" i="1"/>
  <c r="AX295" i="1"/>
  <c r="BE294" i="1"/>
  <c r="AX294" i="1"/>
  <c r="BE293" i="1"/>
  <c r="AX293" i="1"/>
  <c r="BE292" i="1"/>
  <c r="AX292" i="1"/>
  <c r="BE291" i="1"/>
  <c r="AX291" i="1"/>
  <c r="BE290" i="1"/>
  <c r="AX290" i="1"/>
  <c r="BE289" i="1"/>
  <c r="AX289" i="1"/>
  <c r="BE288" i="1"/>
  <c r="AX288" i="1"/>
  <c r="BE287" i="1"/>
  <c r="AX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C258" i="1"/>
  <c r="BB258" i="1"/>
  <c r="AW258" i="1"/>
  <c r="AK258" i="1"/>
  <c r="AI258" i="1"/>
  <c r="BE257" i="1"/>
  <c r="BC257" i="1"/>
  <c r="BB257" i="1"/>
  <c r="AW257" i="1"/>
  <c r="AK257" i="1"/>
  <c r="AI257" i="1"/>
  <c r="Y257" i="1" a="1"/>
  <c r="Y257" i="1" s="1"/>
  <c r="X257" i="1"/>
  <c r="BE255" i="1"/>
  <c r="BE254" i="1"/>
  <c r="BC254" i="1"/>
  <c r="BB254" i="1"/>
  <c r="AW254" i="1"/>
  <c r="AK254" i="1"/>
  <c r="AI254" i="1"/>
  <c r="Y254" i="1" a="1"/>
  <c r="Y254" i="1" s="1"/>
  <c r="X254" i="1"/>
  <c r="BE253" i="1"/>
  <c r="AW253" i="1"/>
  <c r="AK253" i="1"/>
  <c r="AI253" i="1"/>
  <c r="BE252" i="1"/>
  <c r="BC252" i="1"/>
  <c r="BB252" i="1"/>
  <c r="AW252" i="1"/>
  <c r="AK252" i="1"/>
  <c r="AI252" i="1"/>
  <c r="BE251" i="1"/>
  <c r="BC251" i="1"/>
  <c r="BB251" i="1"/>
  <c r="AW251" i="1"/>
  <c r="AK251" i="1"/>
  <c r="AI251" i="1"/>
  <c r="Y251" i="1" a="1"/>
  <c r="Y251" i="1" s="1"/>
  <c r="X251" i="1"/>
  <c r="BE249" i="1"/>
  <c r="BC249" i="1"/>
  <c r="BB249" i="1"/>
  <c r="AW249" i="1"/>
  <c r="AK249" i="1"/>
  <c r="AI249" i="1"/>
  <c r="Y249" i="1" a="1"/>
  <c r="Y249" i="1" s="1"/>
  <c r="X249" i="1"/>
  <c r="BE248" i="1"/>
  <c r="BC248" i="1"/>
  <c r="BB248" i="1"/>
  <c r="AW248" i="1"/>
  <c r="AK248" i="1"/>
  <c r="AI248" i="1"/>
  <c r="BE247" i="1"/>
  <c r="BC247" i="1"/>
  <c r="BB247" i="1"/>
  <c r="AW247" i="1"/>
  <c r="AK247" i="1"/>
  <c r="AI247" i="1"/>
  <c r="BE246" i="1"/>
  <c r="BC246" i="1"/>
  <c r="BB246" i="1"/>
  <c r="AW246" i="1"/>
  <c r="AK246" i="1"/>
  <c r="AI246" i="1"/>
  <c r="Y246" i="1" a="1"/>
  <c r="Y246" i="1" s="1"/>
  <c r="X246" i="1"/>
  <c r="BE245" i="1"/>
  <c r="BC245" i="1"/>
  <c r="BB245" i="1"/>
  <c r="AW245" i="1"/>
  <c r="AK245" i="1"/>
  <c r="AI245" i="1"/>
  <c r="BE244" i="1"/>
  <c r="BC244" i="1"/>
  <c r="BB244" i="1"/>
  <c r="AW244" i="1"/>
  <c r="AK244" i="1"/>
  <c r="AI244" i="1"/>
  <c r="Y244" i="1" a="1"/>
  <c r="Y244" i="1" s="1"/>
  <c r="BE243" i="1"/>
  <c r="BC243" i="1"/>
  <c r="BB243" i="1"/>
  <c r="AW243" i="1"/>
  <c r="AK243" i="1"/>
  <c r="AI243" i="1"/>
  <c r="Y243" i="1" a="1"/>
  <c r="Y243" i="1" s="1"/>
  <c r="BE242" i="1"/>
  <c r="BC242" i="1"/>
  <c r="BB242" i="1"/>
  <c r="AW242" i="1"/>
  <c r="AK242" i="1"/>
  <c r="AI242" i="1"/>
  <c r="Y242" i="1" a="1"/>
  <c r="Y242" i="1" s="1"/>
  <c r="BE241" i="1"/>
  <c r="BC241" i="1"/>
  <c r="BB241" i="1"/>
  <c r="AX241" i="1"/>
  <c r="AW241" i="1"/>
  <c r="AK241" i="1"/>
  <c r="AI241" i="1"/>
  <c r="Y241" i="1" a="1"/>
  <c r="Y241" i="1" s="1"/>
  <c r="X241" i="1"/>
  <c r="BE240" i="1"/>
  <c r="BC240" i="1"/>
  <c r="BB240" i="1"/>
  <c r="AW240" i="1"/>
  <c r="AK240" i="1"/>
  <c r="AI240" i="1"/>
  <c r="AD240" i="1"/>
  <c r="BE239" i="1"/>
  <c r="BC239" i="1"/>
  <c r="BB239" i="1"/>
  <c r="AW239" i="1"/>
  <c r="AK239" i="1"/>
  <c r="AI239" i="1"/>
  <c r="BE238" i="1"/>
  <c r="BC238" i="1"/>
  <c r="BB238" i="1"/>
  <c r="AW238" i="1"/>
  <c r="AK238" i="1"/>
  <c r="AI238" i="1"/>
  <c r="BE237" i="1"/>
  <c r="BC237" i="1"/>
  <c r="BB237" i="1"/>
  <c r="AW237" i="1"/>
  <c r="AK237" i="1"/>
  <c r="AI237" i="1"/>
  <c r="BE236" i="1"/>
  <c r="BC236" i="1"/>
  <c r="BB236" i="1"/>
  <c r="AW236" i="1"/>
  <c r="AK236" i="1"/>
  <c r="AI236" i="1"/>
  <c r="Q236" i="1"/>
  <c r="BE235" i="1"/>
  <c r="BC235" i="1"/>
  <c r="BB235" i="1"/>
  <c r="AX235" i="1"/>
  <c r="AW235" i="1"/>
  <c r="AK235" i="1"/>
  <c r="AI235" i="1"/>
  <c r="BE234" i="1"/>
  <c r="BC234" i="1"/>
  <c r="BB234" i="1"/>
  <c r="AX234" i="1"/>
  <c r="AW234" i="1"/>
  <c r="AK234" i="1"/>
  <c r="AI234" i="1"/>
  <c r="BE233" i="1"/>
  <c r="BC233" i="1"/>
  <c r="BB233" i="1"/>
  <c r="AX233" i="1"/>
  <c r="AW233" i="1"/>
  <c r="AK233" i="1"/>
  <c r="AI233" i="1"/>
  <c r="Y233" i="1" a="1"/>
  <c r="Y233" i="1" s="1"/>
  <c r="X233" i="1"/>
  <c r="BE232" i="1"/>
  <c r="BC232" i="1"/>
  <c r="BB232" i="1"/>
  <c r="AX232" i="1"/>
  <c r="AW232" i="1"/>
  <c r="AK232" i="1"/>
  <c r="AI232" i="1"/>
  <c r="Y232" i="1" a="1"/>
  <c r="Y232" i="1" s="1"/>
  <c r="X232" i="1"/>
  <c r="BE231" i="1"/>
  <c r="BC231" i="1"/>
  <c r="BB231" i="1"/>
  <c r="AX231" i="1"/>
  <c r="AW231" i="1"/>
  <c r="AK231" i="1"/>
  <c r="AI231" i="1"/>
  <c r="Y231" i="1" a="1"/>
  <c r="Y231" i="1" s="1"/>
  <c r="X231" i="1"/>
  <c r="BE230" i="1"/>
  <c r="BC230" i="1"/>
  <c r="BB230" i="1"/>
  <c r="AX230" i="1"/>
  <c r="AW230" i="1"/>
  <c r="AK230" i="1"/>
  <c r="AI230" i="1"/>
  <c r="Y230" i="1" a="1"/>
  <c r="Y230" i="1" s="1"/>
  <c r="X230" i="1"/>
  <c r="BE229" i="1"/>
  <c r="BC229" i="1"/>
  <c r="BB229" i="1"/>
  <c r="AX229" i="1"/>
  <c r="AW229" i="1"/>
  <c r="AK229" i="1"/>
  <c r="AI229" i="1"/>
  <c r="Y229" i="1" a="1"/>
  <c r="Y229" i="1" s="1"/>
  <c r="BE228" i="1"/>
  <c r="AX228" i="1"/>
  <c r="AW228" i="1"/>
  <c r="Y228" i="1" a="1"/>
  <c r="Y228" i="1" s="1"/>
  <c r="BE227" i="1"/>
  <c r="BC227" i="1"/>
  <c r="BB227" i="1"/>
  <c r="AX227" i="1"/>
  <c r="AW227" i="1"/>
  <c r="AK227" i="1"/>
  <c r="AI227" i="1"/>
  <c r="Y227" i="1" a="1"/>
  <c r="Y227" i="1" s="1"/>
  <c r="X227" i="1"/>
  <c r="BE226" i="1"/>
  <c r="BC226" i="1"/>
  <c r="BB226" i="1"/>
  <c r="AX226" i="1"/>
  <c r="AW226" i="1"/>
  <c r="AK226" i="1"/>
  <c r="AI226" i="1"/>
  <c r="Y226" i="1" a="1"/>
  <c r="Y226" i="1" s="1"/>
  <c r="X226" i="1"/>
  <c r="BE225" i="1"/>
  <c r="BC225" i="1"/>
  <c r="BB225" i="1"/>
  <c r="AX225" i="1"/>
  <c r="AW225" i="1"/>
  <c r="AK225" i="1"/>
  <c r="AI225" i="1"/>
  <c r="Y225" i="1" a="1"/>
  <c r="Y225" i="1" s="1"/>
  <c r="X225" i="1"/>
  <c r="BE224" i="1"/>
  <c r="BC224" i="1"/>
  <c r="BB224" i="1"/>
  <c r="AX224" i="1"/>
  <c r="AW224" i="1"/>
  <c r="AK224" i="1"/>
  <c r="AI224" i="1"/>
  <c r="Y224" i="1" a="1"/>
  <c r="Y224" i="1" s="1"/>
  <c r="X224" i="1"/>
  <c r="BE223" i="1"/>
  <c r="BC223" i="1"/>
  <c r="BB223" i="1"/>
  <c r="AX223" i="1"/>
  <c r="AW223" i="1"/>
  <c r="AK223" i="1"/>
  <c r="AI223" i="1"/>
  <c r="Y223" i="1" a="1"/>
  <c r="Y223" i="1" s="1"/>
  <c r="X223" i="1"/>
  <c r="BE222" i="1"/>
  <c r="BC222" i="1"/>
  <c r="BB222" i="1"/>
  <c r="AX222" i="1"/>
  <c r="AW222" i="1"/>
  <c r="AK222" i="1"/>
  <c r="AI222" i="1"/>
  <c r="Y222" i="1" a="1"/>
  <c r="Y222" i="1" s="1"/>
  <c r="X222" i="1"/>
  <c r="BE221" i="1"/>
  <c r="BC221" i="1"/>
  <c r="BB221" i="1"/>
  <c r="AX221" i="1"/>
  <c r="AW221" i="1"/>
  <c r="AK221" i="1"/>
  <c r="AI221" i="1"/>
  <c r="Y221" i="1" a="1"/>
  <c r="Y221" i="1" s="1"/>
  <c r="X221" i="1"/>
  <c r="BE220" i="1"/>
  <c r="BC220" i="1"/>
  <c r="BB220" i="1"/>
  <c r="AX220" i="1"/>
  <c r="AW220" i="1"/>
  <c r="AK220" i="1"/>
  <c r="AI220" i="1"/>
  <c r="Y220" i="1" a="1"/>
  <c r="Y220" i="1" s="1"/>
  <c r="X220" i="1"/>
  <c r="BE219" i="1"/>
  <c r="BC219" i="1"/>
  <c r="BB219" i="1"/>
  <c r="AX219" i="1"/>
  <c r="AW219" i="1"/>
  <c r="AK219" i="1"/>
  <c r="AI219" i="1"/>
  <c r="Y219" i="1" a="1"/>
  <c r="Y219" i="1" s="1"/>
  <c r="X219" i="1"/>
  <c r="BE218" i="1"/>
  <c r="BC218" i="1"/>
  <c r="BB218" i="1"/>
  <c r="AX218" i="1"/>
  <c r="AW218" i="1"/>
  <c r="AK218" i="1"/>
  <c r="AI218" i="1"/>
  <c r="Y218" i="1" a="1"/>
  <c r="Y218" i="1" s="1"/>
  <c r="X218" i="1"/>
  <c r="BE217" i="1"/>
  <c r="BC217" i="1"/>
  <c r="BB217" i="1"/>
  <c r="AX217" i="1"/>
  <c r="AW217" i="1"/>
  <c r="AK217" i="1"/>
  <c r="AI217" i="1"/>
  <c r="Y217" i="1" a="1"/>
  <c r="Y217" i="1" s="1"/>
  <c r="X217" i="1"/>
  <c r="BE216" i="1"/>
  <c r="BC216" i="1"/>
  <c r="BB216" i="1"/>
  <c r="AX216" i="1"/>
  <c r="AW216" i="1"/>
  <c r="AK216" i="1"/>
  <c r="AI216" i="1"/>
  <c r="Y216" i="1" a="1"/>
  <c r="Y216" i="1" s="1"/>
  <c r="X216" i="1"/>
  <c r="BE215" i="1"/>
  <c r="BC215" i="1"/>
  <c r="BB215" i="1"/>
  <c r="AX215" i="1"/>
  <c r="AW215" i="1"/>
  <c r="AK215" i="1"/>
  <c r="AI215" i="1"/>
  <c r="Y215" i="1" a="1"/>
  <c r="Y215" i="1" s="1"/>
  <c r="X215" i="1"/>
  <c r="BE214" i="1"/>
  <c r="BC214" i="1"/>
  <c r="BB214" i="1"/>
  <c r="AX214" i="1"/>
  <c r="AW214" i="1"/>
  <c r="AK214" i="1"/>
  <c r="AI214" i="1"/>
  <c r="Y214" i="1" a="1"/>
  <c r="Y214" i="1" s="1"/>
  <c r="X214" i="1"/>
  <c r="BE213" i="1"/>
  <c r="BC213" i="1"/>
  <c r="BB213" i="1"/>
  <c r="AW213" i="1"/>
  <c r="AK213" i="1"/>
  <c r="AI213" i="1"/>
  <c r="Y213" i="1" a="1"/>
  <c r="Y213" i="1" s="1"/>
  <c r="X213" i="1"/>
  <c r="BE212" i="1"/>
  <c r="BC212" i="1"/>
  <c r="BB212" i="1"/>
  <c r="AX212" i="1"/>
  <c r="AW212" i="1"/>
  <c r="AK212" i="1"/>
  <c r="AI212" i="1"/>
  <c r="Y212" i="1" a="1"/>
  <c r="Y212" i="1" s="1"/>
  <c r="X212" i="1"/>
  <c r="BE211" i="1"/>
  <c r="BC211" i="1"/>
  <c r="BB211" i="1"/>
  <c r="AX211" i="1"/>
  <c r="AW211" i="1"/>
  <c r="AK211" i="1"/>
  <c r="AI211" i="1"/>
  <c r="Y211" i="1" a="1"/>
  <c r="Y211" i="1" s="1"/>
  <c r="X211" i="1"/>
  <c r="BE210" i="1"/>
  <c r="BC210" i="1"/>
  <c r="BB210" i="1"/>
  <c r="AX210" i="1"/>
  <c r="AW210" i="1"/>
  <c r="AK210" i="1"/>
  <c r="AI210" i="1"/>
  <c r="Y210" i="1" a="1"/>
  <c r="Y210" i="1" s="1"/>
  <c r="X210" i="1"/>
  <c r="BE209" i="1"/>
  <c r="BC209" i="1"/>
  <c r="BB209" i="1"/>
  <c r="AX209" i="1"/>
  <c r="AW209" i="1"/>
  <c r="AK209" i="1"/>
  <c r="AI209" i="1"/>
  <c r="Y209" i="1" a="1"/>
  <c r="Y209" i="1" s="1"/>
  <c r="X209" i="1"/>
  <c r="BE208" i="1"/>
  <c r="BC208" i="1"/>
  <c r="BB208" i="1"/>
  <c r="AX208" i="1"/>
  <c r="AW208" i="1"/>
  <c r="AK208" i="1"/>
  <c r="AI208" i="1"/>
  <c r="Y208" i="1"/>
  <c r="Y208" i="1" a="1"/>
  <c r="X208" i="1"/>
  <c r="BE207" i="1"/>
  <c r="BC207" i="1"/>
  <c r="BB207" i="1"/>
  <c r="AX207" i="1"/>
  <c r="AW207" i="1"/>
  <c r="AK207" i="1"/>
  <c r="AI207" i="1"/>
  <c r="Y207" i="1" a="1"/>
  <c r="Y207" i="1" s="1"/>
  <c r="X207" i="1"/>
  <c r="BE206" i="1"/>
  <c r="BC206" i="1"/>
  <c r="BB206" i="1"/>
  <c r="AX206" i="1"/>
  <c r="AW206" i="1"/>
  <c r="AK206" i="1"/>
  <c r="AI206" i="1"/>
  <c r="Y206" i="1" a="1"/>
  <c r="Y206" i="1" s="1"/>
  <c r="X206" i="1"/>
  <c r="BE205" i="1"/>
  <c r="BC205" i="1"/>
  <c r="BB205" i="1"/>
  <c r="AX205" i="1"/>
  <c r="AW205" i="1"/>
  <c r="AK205" i="1"/>
  <c r="AI205" i="1"/>
  <c r="Y205" i="1" a="1"/>
  <c r="Y205" i="1" s="1"/>
  <c r="X205" i="1"/>
  <c r="BE204" i="1"/>
  <c r="BC204" i="1"/>
  <c r="BB204" i="1"/>
  <c r="AX204" i="1"/>
  <c r="AW204" i="1"/>
  <c r="AK204" i="1"/>
  <c r="AI204" i="1"/>
  <c r="Y204" i="1" a="1"/>
  <c r="Y204" i="1" s="1"/>
  <c r="X204" i="1"/>
  <c r="BE203" i="1"/>
  <c r="BC203" i="1"/>
  <c r="BB203" i="1"/>
  <c r="AX203" i="1"/>
  <c r="AW203" i="1"/>
  <c r="AK203" i="1"/>
  <c r="AI203" i="1"/>
  <c r="Y203" i="1" a="1"/>
  <c r="Y203" i="1" s="1"/>
  <c r="X203" i="1"/>
  <c r="BE202" i="1"/>
  <c r="BC202" i="1"/>
  <c r="BB202" i="1"/>
  <c r="AX202" i="1"/>
  <c r="AW202" i="1"/>
  <c r="AK202" i="1"/>
  <c r="AI202" i="1"/>
  <c r="BE201" i="1"/>
  <c r="BC201" i="1"/>
  <c r="BB201" i="1"/>
  <c r="AX201" i="1"/>
  <c r="AW201" i="1"/>
  <c r="AK201" i="1"/>
  <c r="AI201" i="1"/>
  <c r="Y201" i="1" a="1"/>
  <c r="Y201" i="1" s="1"/>
  <c r="X201" i="1"/>
  <c r="BE200" i="1"/>
  <c r="BC200" i="1"/>
  <c r="BB200" i="1"/>
  <c r="AX200" i="1"/>
  <c r="AW200" i="1"/>
  <c r="AK200" i="1"/>
  <c r="AI200" i="1"/>
  <c r="Y200" i="1" a="1"/>
  <c r="Y200" i="1" s="1"/>
  <c r="X200" i="1"/>
  <c r="BE199" i="1"/>
  <c r="BC199" i="1"/>
  <c r="BB199" i="1"/>
  <c r="AX199" i="1"/>
  <c r="AW199" i="1"/>
  <c r="AK199" i="1"/>
  <c r="AI199" i="1"/>
  <c r="Y199" i="1" a="1"/>
  <c r="Y199" i="1" s="1"/>
  <c r="X199" i="1"/>
  <c r="BE198" i="1"/>
  <c r="BC198" i="1"/>
  <c r="BB198" i="1"/>
  <c r="AX198" i="1"/>
  <c r="AW198" i="1"/>
  <c r="AK198" i="1"/>
  <c r="AI198" i="1"/>
  <c r="Y198" i="1" a="1"/>
  <c r="Y198" i="1" s="1"/>
  <c r="X198" i="1"/>
  <c r="BE197" i="1"/>
  <c r="BC197" i="1"/>
  <c r="BB197" i="1"/>
  <c r="AX197" i="1"/>
  <c r="AW197" i="1"/>
  <c r="AK197" i="1"/>
  <c r="AI197" i="1"/>
  <c r="Y197" i="1" a="1"/>
  <c r="Y197" i="1" s="1"/>
  <c r="X197" i="1"/>
  <c r="BE196" i="1"/>
  <c r="BC196" i="1"/>
  <c r="BB196" i="1"/>
  <c r="AX196" i="1"/>
  <c r="AW196" i="1"/>
  <c r="AK196" i="1"/>
  <c r="AI196" i="1"/>
  <c r="Y196" i="1" a="1"/>
  <c r="Y196" i="1" s="1"/>
  <c r="X196" i="1"/>
  <c r="BE195" i="1"/>
  <c r="BC195" i="1"/>
  <c r="BB195" i="1"/>
  <c r="AX195" i="1"/>
  <c r="AW195" i="1"/>
  <c r="AK195" i="1"/>
  <c r="AI195" i="1"/>
  <c r="Y195" i="1" a="1"/>
  <c r="Y195" i="1" s="1"/>
  <c r="X195" i="1"/>
  <c r="BE194" i="1"/>
  <c r="BC194" i="1"/>
  <c r="BB194" i="1"/>
  <c r="AX194" i="1"/>
  <c r="AW194" i="1"/>
  <c r="AK194" i="1"/>
  <c r="AI194" i="1"/>
  <c r="Y194" i="1" a="1"/>
  <c r="Y194" i="1" s="1"/>
  <c r="X194" i="1"/>
  <c r="BE193" i="1"/>
  <c r="BC193" i="1"/>
  <c r="BB193" i="1"/>
  <c r="AX193" i="1"/>
  <c r="AW193" i="1"/>
  <c r="AK193" i="1"/>
  <c r="AI193" i="1"/>
  <c r="Y193" i="1" a="1"/>
  <c r="Y193" i="1" s="1"/>
  <c r="X193" i="1"/>
  <c r="BE192" i="1"/>
  <c r="BC192" i="1"/>
  <c r="BB192" i="1"/>
  <c r="AX192" i="1"/>
  <c r="AW192" i="1"/>
  <c r="AK192" i="1"/>
  <c r="AI192" i="1"/>
  <c r="Y192" i="1" a="1"/>
  <c r="Y192" i="1" s="1"/>
  <c r="X192" i="1"/>
  <c r="BE191" i="1"/>
  <c r="BC191" i="1"/>
  <c r="BB191" i="1"/>
  <c r="AX191" i="1"/>
  <c r="AW191" i="1"/>
  <c r="AK191" i="1"/>
  <c r="AI191" i="1"/>
  <c r="Y191" i="1" a="1"/>
  <c r="Y191" i="1" s="1"/>
  <c r="X191" i="1"/>
  <c r="BE190" i="1"/>
  <c r="BC190" i="1"/>
  <c r="BB190" i="1"/>
  <c r="AX190" i="1"/>
  <c r="AW190" i="1"/>
  <c r="AK190" i="1"/>
  <c r="AI190" i="1"/>
  <c r="Y190" i="1" a="1"/>
  <c r="Y190" i="1" s="1"/>
  <c r="X190" i="1"/>
  <c r="BE189" i="1"/>
  <c r="BC189" i="1"/>
  <c r="BB189" i="1"/>
  <c r="AX189" i="1"/>
  <c r="AW189" i="1"/>
  <c r="AK189" i="1"/>
  <c r="AI189" i="1"/>
  <c r="Y189" i="1" a="1"/>
  <c r="Y189" i="1" s="1"/>
  <c r="X189" i="1"/>
  <c r="BE188" i="1"/>
  <c r="BC188" i="1"/>
  <c r="BB188" i="1"/>
  <c r="AX188" i="1"/>
  <c r="AW188" i="1"/>
  <c r="AK188" i="1"/>
  <c r="AI188" i="1"/>
  <c r="Y188" i="1" a="1"/>
  <c r="Y188" i="1" s="1"/>
  <c r="X188" i="1"/>
  <c r="BE187" i="1"/>
  <c r="BC187" i="1"/>
  <c r="BB187" i="1"/>
  <c r="AX187" i="1"/>
  <c r="AW187" i="1"/>
  <c r="AK187" i="1"/>
  <c r="AI187" i="1"/>
  <c r="Y187" i="1" a="1"/>
  <c r="Y187" i="1" s="1"/>
  <c r="X187" i="1"/>
  <c r="BE186" i="1"/>
  <c r="BC186" i="1"/>
  <c r="BB186" i="1"/>
  <c r="AX186" i="1"/>
  <c r="AW186" i="1"/>
  <c r="AK186" i="1"/>
  <c r="AI186" i="1"/>
  <c r="BE185" i="1"/>
  <c r="BC185" i="1"/>
  <c r="BB185" i="1"/>
  <c r="AX185" i="1"/>
  <c r="AW185" i="1"/>
  <c r="AK185" i="1"/>
  <c r="AI185" i="1"/>
  <c r="BE184" i="1"/>
  <c r="BC184" i="1"/>
  <c r="BB184" i="1"/>
  <c r="AX184" i="1"/>
  <c r="AW184" i="1"/>
  <c r="AK184" i="1"/>
  <c r="AI184" i="1"/>
  <c r="BE183" i="1"/>
  <c r="AX183" i="1"/>
  <c r="Y183" i="1" a="1"/>
  <c r="Y183" i="1" s="1"/>
  <c r="BE182" i="1"/>
  <c r="BC182" i="1"/>
  <c r="BB182" i="1"/>
  <c r="AX182" i="1"/>
  <c r="AK182" i="1"/>
  <c r="AI182" i="1"/>
  <c r="BE181" i="1"/>
  <c r="BC181" i="1"/>
  <c r="BB181" i="1"/>
  <c r="AX181" i="1"/>
  <c r="AK181" i="1"/>
  <c r="AI181" i="1"/>
  <c r="BE180" i="1"/>
  <c r="BC180" i="1"/>
  <c r="BB180" i="1"/>
  <c r="AX180" i="1"/>
  <c r="AK180" i="1"/>
  <c r="AI180" i="1"/>
  <c r="BE179" i="1"/>
  <c r="BC179" i="1"/>
  <c r="BB179" i="1"/>
  <c r="AX179" i="1"/>
  <c r="AW179" i="1"/>
  <c r="AK179" i="1"/>
  <c r="AI179" i="1"/>
  <c r="BE178" i="1"/>
  <c r="BC178" i="1"/>
  <c r="BB178" i="1"/>
  <c r="AX178" i="1"/>
  <c r="AW178" i="1"/>
  <c r="AK178" i="1"/>
  <c r="AI178" i="1"/>
  <c r="Y178" i="1" a="1"/>
  <c r="Y178" i="1" s="1"/>
  <c r="S178" i="1"/>
  <c r="BE177" i="1"/>
  <c r="BC177" i="1"/>
  <c r="BB177" i="1"/>
  <c r="AZ177" i="1"/>
  <c r="AY177" i="1"/>
  <c r="AX177" i="1"/>
  <c r="AK177" i="1"/>
  <c r="AI177" i="1"/>
  <c r="Y177" i="1" a="1"/>
  <c r="Y177" i="1" s="1"/>
  <c r="X177" i="1"/>
  <c r="S177" i="1"/>
  <c r="BE176" i="1"/>
  <c r="BC176" i="1"/>
  <c r="BB176" i="1"/>
  <c r="AZ176" i="1"/>
  <c r="AY176" i="1"/>
  <c r="AX176" i="1"/>
  <c r="AK176" i="1"/>
  <c r="AI176" i="1"/>
  <c r="Y176" i="1" a="1"/>
  <c r="Y176" i="1" s="1"/>
  <c r="X176" i="1"/>
  <c r="S176" i="1"/>
  <c r="BE175" i="1"/>
  <c r="BC175" i="1"/>
  <c r="BB175" i="1"/>
  <c r="AX175" i="1"/>
  <c r="AW175" i="1"/>
  <c r="AK175" i="1"/>
  <c r="AI175" i="1"/>
  <c r="Y175" i="1" a="1"/>
  <c r="Y175" i="1" s="1"/>
  <c r="X175" i="1"/>
  <c r="BE174" i="1"/>
  <c r="BC174" i="1"/>
  <c r="BB174" i="1"/>
  <c r="AX174" i="1"/>
  <c r="AW174" i="1"/>
  <c r="AK174" i="1"/>
  <c r="AI174" i="1"/>
  <c r="Y174" i="1" a="1"/>
  <c r="Y174" i="1" s="1"/>
  <c r="X174" i="1"/>
  <c r="BE173" i="1"/>
  <c r="BC173" i="1"/>
  <c r="BB173" i="1"/>
  <c r="AX173" i="1"/>
  <c r="AW173" i="1"/>
  <c r="AK173" i="1"/>
  <c r="AI173" i="1"/>
  <c r="Y173" i="1" a="1"/>
  <c r="Y173" i="1" s="1"/>
  <c r="X173" i="1"/>
  <c r="BE172" i="1"/>
  <c r="BC172" i="1"/>
  <c r="BB172" i="1"/>
  <c r="AX172" i="1"/>
  <c r="AW172" i="1"/>
  <c r="AK172" i="1"/>
  <c r="AI172" i="1"/>
  <c r="S172" i="1"/>
  <c r="BE171" i="1"/>
  <c r="BC171" i="1"/>
  <c r="BB171" i="1"/>
  <c r="AZ171" i="1"/>
  <c r="AY171" i="1"/>
  <c r="AX171" i="1"/>
  <c r="AK171" i="1"/>
  <c r="AI171" i="1"/>
  <c r="Y171" i="1" a="1"/>
  <c r="Y171" i="1" s="1"/>
  <c r="X171" i="1"/>
  <c r="S171" i="1"/>
  <c r="BE170" i="1"/>
  <c r="BC170" i="1"/>
  <c r="BB170" i="1"/>
  <c r="AZ170" i="1"/>
  <c r="AY170" i="1"/>
  <c r="AX170" i="1"/>
  <c r="AK170" i="1"/>
  <c r="AI170" i="1"/>
  <c r="Y170" i="1" a="1"/>
  <c r="Y170" i="1" s="1"/>
  <c r="X170" i="1"/>
  <c r="S170" i="1"/>
  <c r="BE169" i="1"/>
  <c r="BC169" i="1"/>
  <c r="BB169" i="1"/>
  <c r="AX169" i="1"/>
  <c r="AK169" i="1"/>
  <c r="AI169" i="1"/>
  <c r="Y169" i="1" a="1"/>
  <c r="Y169" i="1" s="1"/>
  <c r="BE168" i="1"/>
  <c r="BC168" i="1"/>
  <c r="BB168" i="1"/>
  <c r="AZ168" i="1"/>
  <c r="AY168" i="1"/>
  <c r="AX168" i="1"/>
  <c r="AK168" i="1"/>
  <c r="AI168" i="1"/>
  <c r="Y168" i="1" a="1"/>
  <c r="Y168" i="1" s="1"/>
  <c r="S168" i="1"/>
  <c r="BE167" i="1"/>
  <c r="BC167" i="1"/>
  <c r="BB167" i="1"/>
  <c r="AX167" i="1"/>
  <c r="AW167" i="1"/>
  <c r="AK167" i="1"/>
  <c r="AI167" i="1"/>
  <c r="Y167" i="1" a="1"/>
  <c r="Y167" i="1" s="1"/>
  <c r="BE166" i="1"/>
  <c r="BC166" i="1"/>
  <c r="BB166" i="1"/>
  <c r="AX166" i="1"/>
  <c r="AK166" i="1"/>
  <c r="AI166" i="1"/>
  <c r="Y166" i="1" a="1"/>
  <c r="Y166" i="1" s="1"/>
  <c r="U166" i="1"/>
  <c r="BE165" i="1"/>
  <c r="BC165" i="1"/>
  <c r="BB165" i="1"/>
  <c r="AX165" i="1"/>
  <c r="AW165" i="1"/>
  <c r="AK165" i="1"/>
  <c r="AI165" i="1"/>
  <c r="Y165" i="1" a="1"/>
  <c r="Y165" i="1" s="1"/>
  <c r="S165" i="1"/>
  <c r="BE164" i="1"/>
  <c r="BC164" i="1"/>
  <c r="BB164" i="1"/>
  <c r="AX164" i="1"/>
  <c r="AW164" i="1"/>
  <c r="AK164" i="1"/>
  <c r="AI164" i="1"/>
  <c r="Y164" i="1" a="1"/>
  <c r="Y164" i="1" s="1"/>
  <c r="S164" i="1"/>
  <c r="BE163" i="1"/>
  <c r="BC163" i="1"/>
  <c r="BB163" i="1"/>
  <c r="AX163" i="1"/>
  <c r="AW163" i="1"/>
  <c r="AK163" i="1"/>
  <c r="AI163" i="1"/>
  <c r="Y163" i="1" a="1"/>
  <c r="Y163" i="1" s="1"/>
  <c r="U163" i="1"/>
  <c r="BE162" i="1"/>
  <c r="BC162" i="1"/>
  <c r="BB162" i="1"/>
  <c r="AX162" i="1"/>
  <c r="AK162" i="1"/>
  <c r="AI162" i="1"/>
  <c r="Y162" i="1" a="1"/>
  <c r="Y162" i="1" s="1"/>
  <c r="BE161" i="1"/>
  <c r="BC161" i="1"/>
  <c r="BB161" i="1"/>
  <c r="AZ161" i="1"/>
  <c r="AY161" i="1"/>
  <c r="AX161" i="1"/>
  <c r="AK161" i="1"/>
  <c r="AI161" i="1"/>
  <c r="Y161" i="1" a="1"/>
  <c r="Y161" i="1" s="1"/>
  <c r="S161" i="1"/>
  <c r="BE160" i="1"/>
  <c r="BC160" i="1"/>
  <c r="BB160" i="1"/>
  <c r="AZ160" i="1"/>
  <c r="AY160" i="1"/>
  <c r="AX160" i="1"/>
  <c r="AK160" i="1"/>
  <c r="AI160" i="1"/>
  <c r="Y160" i="1" a="1"/>
  <c r="Y160" i="1" s="1"/>
  <c r="S160" i="1"/>
  <c r="BE159" i="1"/>
  <c r="BC159" i="1"/>
  <c r="BB159" i="1"/>
  <c r="AZ159" i="1"/>
  <c r="AY159" i="1"/>
  <c r="AX159" i="1"/>
  <c r="AK159" i="1"/>
  <c r="AI159" i="1"/>
  <c r="Y159" i="1" a="1"/>
  <c r="Y159" i="1" s="1"/>
  <c r="S159" i="1"/>
  <c r="BE158" i="1"/>
  <c r="BC158" i="1"/>
  <c r="BB158" i="1"/>
  <c r="AX158" i="1"/>
  <c r="AW158" i="1"/>
  <c r="AK158" i="1"/>
  <c r="AI158" i="1"/>
  <c r="Y158" i="1" a="1"/>
  <c r="Y158" i="1" s="1"/>
  <c r="S158" i="1"/>
  <c r="BE157" i="1"/>
  <c r="BC157" i="1"/>
  <c r="BB157" i="1"/>
  <c r="AX157" i="1"/>
  <c r="AW157" i="1"/>
  <c r="AK157" i="1"/>
  <c r="AI157" i="1"/>
  <c r="Y157" i="1" a="1"/>
  <c r="Y157" i="1" s="1"/>
  <c r="BE156" i="1"/>
  <c r="BC156" i="1"/>
  <c r="BB156" i="1"/>
  <c r="AX156" i="1"/>
  <c r="AW156" i="1"/>
  <c r="AK156" i="1"/>
  <c r="AI156" i="1"/>
  <c r="Y156" i="1" a="1"/>
  <c r="Y156" i="1" s="1"/>
  <c r="BE155" i="1"/>
  <c r="AK155" i="1"/>
  <c r="AI155" i="1"/>
  <c r="Y155" i="1" a="1"/>
  <c r="Y155" i="1" s="1"/>
  <c r="BE154" i="1"/>
  <c r="BC154" i="1"/>
  <c r="BB154" i="1"/>
  <c r="AZ154" i="1"/>
  <c r="AY154" i="1"/>
  <c r="AX154" i="1"/>
  <c r="AK154" i="1"/>
  <c r="AI154" i="1"/>
  <c r="Y154" i="1" a="1"/>
  <c r="Y154" i="1" s="1"/>
  <c r="X154" i="1"/>
  <c r="BE153" i="1"/>
  <c r="BC153" i="1"/>
  <c r="BB153" i="1"/>
  <c r="AX153" i="1"/>
  <c r="AW153" i="1"/>
  <c r="AK153" i="1"/>
  <c r="AI153" i="1"/>
  <c r="Y153" i="1" a="1"/>
  <c r="Y153" i="1" s="1"/>
  <c r="BE152" i="1"/>
  <c r="BC152" i="1"/>
  <c r="BB152" i="1"/>
  <c r="AX152" i="1"/>
  <c r="AK152" i="1"/>
  <c r="AI152" i="1"/>
  <c r="Y152" i="1" a="1"/>
  <c r="Y152" i="1" s="1"/>
  <c r="BE151" i="1"/>
  <c r="BC151" i="1"/>
  <c r="BB151" i="1"/>
  <c r="AX151" i="1"/>
  <c r="AK151" i="1"/>
  <c r="AI151" i="1"/>
  <c r="Y151" i="1" a="1"/>
  <c r="Y151" i="1" s="1"/>
  <c r="BE150" i="1"/>
  <c r="BC150" i="1"/>
  <c r="AX150" i="1"/>
  <c r="AW150" i="1"/>
  <c r="AK150" i="1"/>
  <c r="AI150" i="1"/>
  <c r="Y150" i="1" a="1"/>
  <c r="Y150" i="1" s="1"/>
  <c r="BE149" i="1"/>
  <c r="BC149" i="1"/>
  <c r="AX149" i="1"/>
  <c r="AK149" i="1"/>
  <c r="AI149" i="1"/>
  <c r="Y149" i="1" a="1"/>
  <c r="Y149" i="1" s="1"/>
  <c r="BE148" i="1"/>
  <c r="BC148" i="1"/>
  <c r="BB148" i="1"/>
  <c r="AX148" i="1"/>
  <c r="AW148" i="1"/>
  <c r="AK148" i="1"/>
  <c r="AI148" i="1"/>
  <c r="Y148" i="1" a="1"/>
  <c r="Y148" i="1" s="1"/>
  <c r="X148" i="1"/>
  <c r="BE147" i="1"/>
  <c r="BC147" i="1"/>
  <c r="BB147" i="1"/>
  <c r="AZ147" i="1"/>
  <c r="AY147" i="1"/>
  <c r="AX147" i="1"/>
  <c r="AK147" i="1"/>
  <c r="AI147" i="1"/>
  <c r="Y147" i="1" a="1"/>
  <c r="Y147" i="1" s="1"/>
  <c r="X147" i="1"/>
  <c r="S147" i="1"/>
  <c r="BE146" i="1"/>
  <c r="BC146" i="1"/>
  <c r="BB146" i="1"/>
  <c r="AX146" i="1"/>
  <c r="AW146" i="1"/>
  <c r="AK146" i="1"/>
  <c r="AI146" i="1"/>
  <c r="Y146" i="1" a="1"/>
  <c r="Y146" i="1" s="1"/>
  <c r="S146" i="1"/>
  <c r="BE145" i="1"/>
  <c r="AX145" i="1"/>
  <c r="AW145" i="1"/>
  <c r="BE144" i="1"/>
  <c r="BC144" i="1"/>
  <c r="BB144" i="1"/>
  <c r="AX144" i="1"/>
  <c r="AK144" i="1"/>
  <c r="AI144" i="1"/>
  <c r="Y144" i="1" a="1"/>
  <c r="Y144" i="1" s="1"/>
  <c r="BE143" i="1"/>
  <c r="BC143" i="1"/>
  <c r="BB143" i="1"/>
  <c r="AZ143" i="1"/>
  <c r="AY143" i="1"/>
  <c r="AX143" i="1"/>
  <c r="AK143" i="1"/>
  <c r="AI143" i="1"/>
  <c r="Y143" i="1" a="1"/>
  <c r="Y143" i="1" s="1"/>
  <c r="S143" i="1"/>
  <c r="BB142" i="1"/>
  <c r="AX142" i="1"/>
  <c r="AW142" i="1"/>
  <c r="AK142" i="1"/>
  <c r="AI142" i="1"/>
  <c r="Y142" i="1" a="1"/>
  <c r="Y142" i="1" s="1"/>
  <c r="BE141" i="1"/>
  <c r="BC141" i="1"/>
  <c r="BB141" i="1"/>
  <c r="AZ141" i="1"/>
  <c r="AY141" i="1"/>
  <c r="AX141" i="1"/>
  <c r="AK141" i="1"/>
  <c r="AI141" i="1"/>
  <c r="Y141" i="1" a="1"/>
  <c r="Y141" i="1" s="1"/>
  <c r="BE140" i="1"/>
  <c r="BC140" i="1"/>
  <c r="BB140" i="1"/>
  <c r="AZ140" i="1"/>
  <c r="AY140" i="1"/>
  <c r="AX140" i="1"/>
  <c r="AK140" i="1"/>
  <c r="AI140" i="1"/>
  <c r="Y140" i="1" a="1"/>
  <c r="Y140" i="1" s="1"/>
  <c r="BE139" i="1"/>
  <c r="BC139" i="1"/>
  <c r="BB139" i="1"/>
  <c r="AZ139" i="1"/>
  <c r="AY139" i="1"/>
  <c r="AX139" i="1"/>
  <c r="AK139" i="1"/>
  <c r="AI139" i="1"/>
  <c r="Y139" i="1" a="1"/>
  <c r="Y139" i="1" s="1"/>
  <c r="BE138" i="1"/>
  <c r="BC138" i="1"/>
  <c r="BB138" i="1"/>
  <c r="AZ138" i="1"/>
  <c r="AY138" i="1"/>
  <c r="AX138" i="1"/>
  <c r="AK138" i="1"/>
  <c r="AI138" i="1"/>
  <c r="Y138" i="1" a="1"/>
  <c r="Y138" i="1" s="1"/>
  <c r="BE137" i="1"/>
  <c r="BC137" i="1"/>
  <c r="BB137" i="1"/>
  <c r="AZ137" i="1"/>
  <c r="AY137" i="1"/>
  <c r="AX137" i="1"/>
  <c r="AK137" i="1"/>
  <c r="AI137" i="1"/>
  <c r="Y137" i="1" a="1"/>
  <c r="Y137" i="1" s="1"/>
  <c r="BE136" i="1"/>
  <c r="BC136" i="1"/>
  <c r="BB136" i="1"/>
  <c r="AZ136" i="1"/>
  <c r="AY136" i="1"/>
  <c r="AX136" i="1"/>
  <c r="AK136" i="1"/>
  <c r="AI136" i="1"/>
  <c r="Y136" i="1" a="1"/>
  <c r="Y136" i="1" s="1"/>
  <c r="BE135" i="1"/>
  <c r="BC135" i="1"/>
  <c r="BB135" i="1"/>
  <c r="AZ135" i="1"/>
  <c r="AY135" i="1"/>
  <c r="AX135" i="1"/>
  <c r="AK135" i="1"/>
  <c r="AI135" i="1"/>
  <c r="Y135" i="1" a="1"/>
  <c r="Y135" i="1" s="1"/>
  <c r="BB134" i="1"/>
  <c r="AX134" i="1"/>
  <c r="AW134" i="1"/>
  <c r="AK134" i="1"/>
  <c r="AI134" i="1"/>
  <c r="Y134" i="1" a="1"/>
  <c r="Y134" i="1" s="1"/>
  <c r="BE133" i="1"/>
  <c r="BC133" i="1"/>
  <c r="BB133" i="1"/>
  <c r="AX133" i="1"/>
  <c r="AW133" i="1"/>
  <c r="AK133" i="1"/>
  <c r="AI133" i="1"/>
  <c r="Y133" i="1" a="1"/>
  <c r="Y133" i="1" s="1"/>
  <c r="BE132" i="1"/>
  <c r="BC132" i="1"/>
  <c r="BB132" i="1"/>
  <c r="AZ132" i="1"/>
  <c r="AY132" i="1"/>
  <c r="AX132" i="1"/>
  <c r="AK132" i="1"/>
  <c r="AI132" i="1"/>
  <c r="Y132" i="1" a="1"/>
  <c r="Y132" i="1" s="1"/>
  <c r="BE131" i="1"/>
  <c r="BC131" i="1"/>
  <c r="BB131" i="1"/>
  <c r="AX131" i="1"/>
  <c r="AW131" i="1"/>
  <c r="AK131" i="1"/>
  <c r="AI131" i="1"/>
  <c r="Y131" i="1" a="1"/>
  <c r="Y131" i="1" s="1"/>
  <c r="BE130" i="1"/>
  <c r="BC130" i="1"/>
  <c r="BB130" i="1"/>
  <c r="AZ130" i="1"/>
  <c r="AY130" i="1"/>
  <c r="AX130" i="1"/>
  <c r="AK130" i="1"/>
  <c r="AI130" i="1"/>
  <c r="Y130" i="1" a="1"/>
  <c r="Y130" i="1" s="1"/>
  <c r="BE129" i="1"/>
  <c r="BC129" i="1"/>
  <c r="BB129" i="1"/>
  <c r="AZ129" i="1"/>
  <c r="AY129" i="1"/>
  <c r="AX129" i="1"/>
  <c r="AK129" i="1"/>
  <c r="AI129" i="1"/>
  <c r="Y129" i="1" a="1"/>
  <c r="Y129" i="1" s="1"/>
  <c r="BE128" i="1"/>
  <c r="BC128" i="1"/>
  <c r="BB128" i="1"/>
  <c r="AZ128" i="1"/>
  <c r="AY128" i="1"/>
  <c r="AX128" i="1"/>
  <c r="AK128" i="1"/>
  <c r="AI128" i="1"/>
  <c r="Y128" i="1" a="1"/>
  <c r="Y128" i="1" s="1"/>
  <c r="BE127" i="1"/>
  <c r="BC127" i="1"/>
  <c r="BB127" i="1"/>
  <c r="AZ127" i="1"/>
  <c r="AY127" i="1"/>
  <c r="AX127" i="1"/>
  <c r="AK127" i="1"/>
  <c r="AI127" i="1"/>
  <c r="Y127" i="1" a="1"/>
  <c r="Y127" i="1" s="1"/>
  <c r="BE126" i="1"/>
  <c r="BC126" i="1"/>
  <c r="BB126" i="1"/>
  <c r="AZ126" i="1"/>
  <c r="AY126" i="1"/>
  <c r="AX126" i="1"/>
  <c r="AK126" i="1"/>
  <c r="AI126" i="1"/>
  <c r="Y126" i="1" a="1"/>
  <c r="Y126" i="1" s="1"/>
  <c r="BE125" i="1"/>
  <c r="BC125" i="1"/>
  <c r="BB125" i="1"/>
  <c r="AZ125" i="1"/>
  <c r="AY125" i="1"/>
  <c r="AX125" i="1"/>
  <c r="AK125" i="1"/>
  <c r="AI125" i="1"/>
  <c r="Y125" i="1" a="1"/>
  <c r="Y125" i="1" s="1"/>
  <c r="BE124" i="1"/>
  <c r="BC124" i="1"/>
  <c r="BB124" i="1"/>
  <c r="AZ124" i="1"/>
  <c r="AY124" i="1"/>
  <c r="AX124" i="1"/>
  <c r="AK124" i="1"/>
  <c r="AI124" i="1"/>
  <c r="Y124" i="1" a="1"/>
  <c r="Y124" i="1" s="1"/>
  <c r="BE123" i="1"/>
  <c r="BC123" i="1"/>
  <c r="BB123" i="1"/>
  <c r="AZ123" i="1"/>
  <c r="AY123" i="1"/>
  <c r="AX123" i="1"/>
  <c r="AK123" i="1"/>
  <c r="AI123" i="1"/>
  <c r="Y123" i="1" a="1"/>
  <c r="Y123" i="1" s="1"/>
  <c r="BE122" i="1"/>
  <c r="BC122" i="1"/>
  <c r="BB122" i="1"/>
  <c r="AZ122" i="1"/>
  <c r="AY122" i="1"/>
  <c r="AX122" i="1"/>
  <c r="AK122" i="1"/>
  <c r="AI122" i="1"/>
  <c r="Y122" i="1" a="1"/>
  <c r="Y122" i="1" s="1"/>
  <c r="BE121" i="1"/>
  <c r="BC121" i="1"/>
  <c r="BB121" i="1"/>
  <c r="AZ121" i="1"/>
  <c r="AY121" i="1"/>
  <c r="AX121" i="1"/>
  <c r="AI121" i="1"/>
  <c r="Y121" i="1" a="1"/>
  <c r="Y121" i="1" s="1"/>
  <c r="BE120" i="1"/>
  <c r="BC120" i="1"/>
  <c r="BB120" i="1"/>
  <c r="AZ120" i="1"/>
  <c r="AY120" i="1"/>
  <c r="AX120" i="1"/>
  <c r="AK120" i="1"/>
  <c r="AI120" i="1"/>
  <c r="Y120" i="1" a="1"/>
  <c r="Y120" i="1" s="1"/>
  <c r="BE119" i="1"/>
  <c r="BC119" i="1"/>
  <c r="BB119" i="1"/>
  <c r="AZ119" i="1"/>
  <c r="AY119" i="1"/>
  <c r="AX119" i="1"/>
  <c r="AK119" i="1"/>
  <c r="AI119" i="1"/>
  <c r="Y119" i="1" a="1"/>
  <c r="Y119" i="1" s="1"/>
  <c r="BE118" i="1"/>
  <c r="BC118" i="1"/>
  <c r="BB118" i="1"/>
  <c r="AZ118" i="1"/>
  <c r="AY118" i="1"/>
  <c r="AX118" i="1"/>
  <c r="AK118" i="1"/>
  <c r="AI118" i="1"/>
  <c r="Y118" i="1" a="1"/>
  <c r="Y118" i="1" s="1"/>
  <c r="BE117" i="1"/>
  <c r="BC117" i="1"/>
  <c r="BB117" i="1"/>
  <c r="AZ117" i="1"/>
  <c r="AY117" i="1"/>
  <c r="AX117" i="1"/>
  <c r="AK117" i="1"/>
  <c r="AI117" i="1"/>
  <c r="Y117" i="1" a="1"/>
  <c r="Y117" i="1" s="1"/>
  <c r="BE116" i="1"/>
  <c r="BC116" i="1"/>
  <c r="BB116" i="1"/>
  <c r="AZ116" i="1"/>
  <c r="AY116" i="1"/>
  <c r="AX116" i="1"/>
  <c r="AK116" i="1"/>
  <c r="AI116" i="1"/>
  <c r="Y116" i="1" a="1"/>
  <c r="Y116" i="1" s="1"/>
  <c r="BE115" i="1"/>
  <c r="BC115" i="1"/>
  <c r="BB115" i="1"/>
  <c r="AZ115" i="1"/>
  <c r="AY115" i="1"/>
  <c r="AX115" i="1"/>
  <c r="AK115" i="1"/>
  <c r="AI115" i="1"/>
  <c r="Y115" i="1" a="1"/>
  <c r="Y115" i="1" s="1"/>
  <c r="BE114" i="1"/>
  <c r="BC114" i="1"/>
  <c r="BB114" i="1"/>
  <c r="AZ114" i="1"/>
  <c r="AY114" i="1"/>
  <c r="AX114" i="1"/>
  <c r="AK114" i="1"/>
  <c r="AI114" i="1"/>
  <c r="Y114" i="1" a="1"/>
  <c r="Y114" i="1" s="1"/>
  <c r="BE113" i="1"/>
  <c r="BC113" i="1"/>
  <c r="BB113" i="1"/>
  <c r="AX113" i="1"/>
  <c r="AW113" i="1"/>
  <c r="AK113" i="1"/>
  <c r="AI113" i="1"/>
  <c r="Y113" i="1" a="1"/>
  <c r="Y113" i="1" s="1"/>
  <c r="BE112" i="1"/>
  <c r="BC112" i="1"/>
  <c r="BB112" i="1"/>
  <c r="AZ112" i="1"/>
  <c r="AY112" i="1"/>
  <c r="AX112" i="1"/>
  <c r="AK112" i="1"/>
  <c r="AI112" i="1"/>
  <c r="Y112" i="1" a="1"/>
  <c r="Y112" i="1" s="1"/>
  <c r="BE111" i="1"/>
  <c r="BC111" i="1"/>
  <c r="BB111" i="1"/>
  <c r="AZ111" i="1"/>
  <c r="AY111" i="1"/>
  <c r="AX111" i="1"/>
  <c r="AK111" i="1"/>
  <c r="AI111" i="1"/>
  <c r="Y111" i="1" a="1"/>
  <c r="Y111" i="1" s="1"/>
  <c r="BE110" i="1"/>
  <c r="BC110" i="1"/>
  <c r="BB110" i="1"/>
  <c r="AZ110" i="1"/>
  <c r="AY110" i="1"/>
  <c r="AX110" i="1"/>
  <c r="AK110" i="1"/>
  <c r="AI110" i="1"/>
  <c r="Y110" i="1" a="1"/>
  <c r="Y110" i="1" s="1"/>
  <c r="BE109" i="1"/>
  <c r="BC109" i="1"/>
  <c r="BB109" i="1"/>
  <c r="AZ109" i="1"/>
  <c r="AY109" i="1"/>
  <c r="AX109" i="1"/>
  <c r="AK109" i="1"/>
  <c r="AI109" i="1"/>
  <c r="Y109" i="1" a="1"/>
  <c r="Y109" i="1" s="1"/>
  <c r="BE108" i="1"/>
  <c r="BC108" i="1"/>
  <c r="BB108" i="1"/>
  <c r="AZ108" i="1"/>
  <c r="AY108" i="1"/>
  <c r="AX108" i="1"/>
  <c r="AK108" i="1"/>
  <c r="AI108" i="1"/>
  <c r="Y108" i="1" a="1"/>
  <c r="Y108" i="1" s="1"/>
  <c r="BE107" i="1"/>
  <c r="BC107" i="1"/>
  <c r="BB107" i="1"/>
  <c r="AZ107" i="1"/>
  <c r="AY107" i="1"/>
  <c r="AX107" i="1"/>
  <c r="AK107" i="1"/>
  <c r="AI107" i="1"/>
  <c r="Y107" i="1" a="1"/>
  <c r="Y107" i="1" s="1"/>
  <c r="BE106" i="1"/>
  <c r="BC106" i="1"/>
  <c r="BB106" i="1"/>
  <c r="AZ106" i="1"/>
  <c r="AY106" i="1"/>
  <c r="AX106" i="1"/>
  <c r="AK106" i="1"/>
  <c r="AI106" i="1"/>
  <c r="Y106" i="1" a="1"/>
  <c r="Y106" i="1" s="1"/>
  <c r="BE105" i="1"/>
  <c r="BC105" i="1"/>
  <c r="BB105" i="1"/>
  <c r="AZ105" i="1"/>
  <c r="AY105" i="1"/>
  <c r="AX105" i="1"/>
  <c r="AK105" i="1"/>
  <c r="AI105" i="1"/>
  <c r="Y105" i="1" a="1"/>
  <c r="Y105" i="1" s="1"/>
  <c r="BE104" i="1"/>
  <c r="BC104" i="1"/>
  <c r="BB104" i="1"/>
  <c r="AZ104" i="1"/>
  <c r="AY104" i="1"/>
  <c r="AK104" i="1"/>
  <c r="AI104" i="1"/>
  <c r="Y104" i="1" a="1"/>
  <c r="Y104" i="1" s="1"/>
  <c r="BE103" i="1"/>
  <c r="BC103" i="1"/>
  <c r="BB103" i="1"/>
  <c r="AX103" i="1"/>
  <c r="AW103" i="1"/>
  <c r="AK103" i="1"/>
  <c r="AI103" i="1"/>
  <c r="Y103" i="1" a="1"/>
  <c r="Y103" i="1" s="1"/>
  <c r="BE102" i="1"/>
  <c r="BC102" i="1"/>
  <c r="BB102" i="1"/>
  <c r="AZ102" i="1"/>
  <c r="AY102" i="1"/>
  <c r="AK102" i="1"/>
  <c r="AI102" i="1"/>
  <c r="Y102" i="1" a="1"/>
  <c r="Y102" i="1" s="1"/>
  <c r="BE101" i="1"/>
  <c r="BC101" i="1"/>
  <c r="BB101" i="1"/>
  <c r="AX101" i="1"/>
  <c r="AW101" i="1"/>
  <c r="AK101" i="1"/>
  <c r="AI101" i="1"/>
  <c r="Y101" i="1" a="1"/>
  <c r="Y101" i="1" s="1"/>
  <c r="BE100" i="1"/>
  <c r="BC100" i="1"/>
  <c r="BB100" i="1"/>
  <c r="AX100" i="1"/>
  <c r="AW100" i="1"/>
  <c r="AK100" i="1"/>
  <c r="AI100" i="1"/>
  <c r="Y100" i="1" a="1"/>
  <c r="Y100" i="1" s="1"/>
  <c r="BE99" i="1"/>
  <c r="BC99" i="1"/>
  <c r="BB99" i="1"/>
  <c r="AX99" i="1"/>
  <c r="AW99" i="1"/>
  <c r="AK99" i="1"/>
  <c r="AI99" i="1"/>
  <c r="Y99" i="1" a="1"/>
  <c r="Y99" i="1" s="1"/>
  <c r="S99" i="1"/>
  <c r="BE98" i="1"/>
  <c r="BC98" i="1"/>
  <c r="BB98" i="1"/>
  <c r="AX98" i="1"/>
  <c r="AW98" i="1"/>
  <c r="AK98" i="1"/>
  <c r="AI98" i="1"/>
  <c r="Y98" i="1" a="1"/>
  <c r="Y98" i="1" s="1"/>
  <c r="S98" i="1"/>
  <c r="BE97" i="1"/>
  <c r="BC97" i="1"/>
  <c r="BB97" i="1"/>
  <c r="AX97" i="1"/>
  <c r="AW97" i="1"/>
  <c r="AK97" i="1"/>
  <c r="AI97" i="1"/>
  <c r="Y97" i="1" a="1"/>
  <c r="Y97" i="1" s="1"/>
  <c r="S97" i="1"/>
  <c r="BE96" i="1"/>
  <c r="BC96" i="1"/>
  <c r="BB96" i="1"/>
  <c r="AZ96" i="1"/>
  <c r="AY96" i="1"/>
  <c r="AX96" i="1"/>
  <c r="AK96" i="1"/>
  <c r="AI96" i="1"/>
  <c r="Y96" i="1"/>
  <c r="Y96" i="1" a="1"/>
  <c r="S96" i="1"/>
  <c r="BE95" i="1"/>
  <c r="BC95" i="1"/>
  <c r="BB95" i="1"/>
  <c r="AX95" i="1"/>
  <c r="AW95" i="1"/>
  <c r="AK95" i="1"/>
  <c r="AI95" i="1"/>
  <c r="Y95" i="1" a="1"/>
  <c r="Y95" i="1" s="1"/>
  <c r="S95" i="1"/>
  <c r="BE94" i="1"/>
  <c r="BC94" i="1"/>
  <c r="BB94" i="1"/>
  <c r="AZ94" i="1"/>
  <c r="AY94" i="1"/>
  <c r="AX94" i="1"/>
  <c r="AK94" i="1"/>
  <c r="AI94" i="1"/>
  <c r="Y94" i="1" a="1"/>
  <c r="Y94" i="1" s="1"/>
  <c r="S94" i="1"/>
  <c r="BE93" i="1"/>
  <c r="BC93" i="1"/>
  <c r="BB93" i="1"/>
  <c r="AZ93" i="1"/>
  <c r="AY93" i="1"/>
  <c r="AX93" i="1"/>
  <c r="AK93" i="1"/>
  <c r="AI93" i="1"/>
  <c r="Y93" i="1" a="1"/>
  <c r="Y93" i="1" s="1"/>
  <c r="S93" i="1"/>
  <c r="BE92" i="1"/>
  <c r="BC92" i="1"/>
  <c r="BB92" i="1"/>
  <c r="AZ92" i="1"/>
  <c r="AY92" i="1"/>
  <c r="AX92" i="1"/>
  <c r="AK92" i="1"/>
  <c r="AI92" i="1"/>
  <c r="Y92" i="1" a="1"/>
  <c r="Y92" i="1" s="1"/>
  <c r="S92" i="1"/>
  <c r="BE91" i="1"/>
  <c r="BC91" i="1"/>
  <c r="BB91" i="1"/>
  <c r="AZ91" i="1"/>
  <c r="AY91" i="1"/>
  <c r="AX91" i="1"/>
  <c r="AK91" i="1"/>
  <c r="AI91" i="1"/>
  <c r="Y91" i="1" a="1"/>
  <c r="Y91" i="1" s="1"/>
  <c r="S91" i="1"/>
  <c r="BE90" i="1"/>
  <c r="BC90" i="1"/>
  <c r="BB90" i="1"/>
  <c r="AZ90" i="1"/>
  <c r="AY90" i="1"/>
  <c r="AX90" i="1"/>
  <c r="AK90" i="1"/>
  <c r="AI90" i="1"/>
  <c r="Y90" i="1" a="1"/>
  <c r="Y90" i="1" s="1"/>
  <c r="BE89" i="1"/>
  <c r="BC89" i="1"/>
  <c r="BB89" i="1"/>
  <c r="AX89" i="1"/>
  <c r="AW89" i="1"/>
  <c r="AK89" i="1"/>
  <c r="AI89" i="1"/>
  <c r="Y89" i="1" a="1"/>
  <c r="Y89" i="1" s="1"/>
  <c r="BE88" i="1"/>
  <c r="BC88" i="1"/>
  <c r="BB88" i="1"/>
  <c r="AX88" i="1"/>
  <c r="AK88" i="1"/>
  <c r="AI88" i="1"/>
  <c r="Y88" i="1" a="1"/>
  <c r="Y88" i="1" s="1"/>
  <c r="BE87" i="1"/>
  <c r="BC87" i="1"/>
  <c r="BB87" i="1"/>
  <c r="AX87" i="1"/>
  <c r="AW87" i="1"/>
  <c r="AK87" i="1"/>
  <c r="AI87" i="1"/>
  <c r="Y87" i="1" a="1"/>
  <c r="Y87" i="1" s="1"/>
  <c r="BE86" i="1"/>
  <c r="BC86" i="1"/>
  <c r="BB86" i="1"/>
  <c r="AX86" i="1"/>
  <c r="AW86" i="1"/>
  <c r="AK86" i="1"/>
  <c r="AI86" i="1"/>
  <c r="Y86" i="1" a="1"/>
  <c r="Y86" i="1" s="1"/>
  <c r="BE85" i="1"/>
  <c r="BC85" i="1"/>
  <c r="BB85" i="1"/>
  <c r="AZ85" i="1"/>
  <c r="AY85" i="1"/>
  <c r="AX85" i="1"/>
  <c r="AK85" i="1"/>
  <c r="AI85" i="1"/>
  <c r="Y85" i="1" a="1"/>
  <c r="Y85" i="1" s="1"/>
  <c r="S85" i="1"/>
  <c r="BE84" i="1"/>
  <c r="BC84" i="1"/>
  <c r="BB84" i="1"/>
  <c r="AZ84" i="1"/>
  <c r="AY84" i="1"/>
  <c r="AX84" i="1"/>
  <c r="AK84" i="1"/>
  <c r="AI84" i="1"/>
  <c r="Y84" i="1" a="1"/>
  <c r="Y84" i="1" s="1"/>
  <c r="S84" i="1"/>
  <c r="BE83" i="1"/>
  <c r="BC83" i="1"/>
  <c r="BB83" i="1"/>
  <c r="AZ83" i="1"/>
  <c r="AY83" i="1"/>
  <c r="AX83" i="1"/>
  <c r="AK83" i="1"/>
  <c r="AI83" i="1"/>
  <c r="Y83" i="1" a="1"/>
  <c r="Y83" i="1" s="1"/>
  <c r="S83" i="1"/>
  <c r="BE82" i="1"/>
  <c r="BC82" i="1"/>
  <c r="BB82" i="1"/>
  <c r="AX82" i="1"/>
  <c r="AW82" i="1"/>
  <c r="AK82" i="1"/>
  <c r="AI82" i="1"/>
  <c r="Y82" i="1" a="1"/>
  <c r="Y82" i="1" s="1"/>
  <c r="S82" i="1"/>
  <c r="BE81" i="1"/>
  <c r="BC81" i="1"/>
  <c r="BB81" i="1"/>
  <c r="AZ81" i="1"/>
  <c r="AY81" i="1"/>
  <c r="AX81" i="1"/>
  <c r="AK81" i="1"/>
  <c r="AI81" i="1"/>
  <c r="Y81" i="1" a="1"/>
  <c r="Y81" i="1" s="1"/>
  <c r="S81" i="1"/>
  <c r="BE80" i="1"/>
  <c r="BC80" i="1"/>
  <c r="BB80" i="1"/>
  <c r="AZ80" i="1"/>
  <c r="AY80" i="1"/>
  <c r="AX80" i="1"/>
  <c r="AK80" i="1"/>
  <c r="AI80" i="1"/>
  <c r="Y80" i="1" a="1"/>
  <c r="Y80" i="1" s="1"/>
  <c r="S80" i="1"/>
  <c r="BE79" i="1"/>
  <c r="BC79" i="1"/>
  <c r="BB79" i="1"/>
  <c r="AZ79" i="1"/>
  <c r="AY79" i="1"/>
  <c r="AX79" i="1"/>
  <c r="AK79" i="1"/>
  <c r="AI79" i="1"/>
  <c r="Y79" i="1" a="1"/>
  <c r="Y79" i="1" s="1"/>
  <c r="S79" i="1"/>
  <c r="BE78" i="1"/>
  <c r="BC78" i="1"/>
  <c r="BB78" i="1"/>
  <c r="AZ78" i="1"/>
  <c r="AY78" i="1"/>
  <c r="AX78" i="1"/>
  <c r="AK78" i="1"/>
  <c r="AI78" i="1"/>
  <c r="Y78" i="1" a="1"/>
  <c r="Y78" i="1" s="1"/>
  <c r="S78" i="1"/>
  <c r="BE77" i="1"/>
  <c r="BC77" i="1"/>
  <c r="BB77" i="1"/>
  <c r="AZ77" i="1"/>
  <c r="AY77" i="1"/>
  <c r="AX77" i="1"/>
  <c r="AK77" i="1"/>
  <c r="AI77" i="1"/>
  <c r="Y77" i="1" a="1"/>
  <c r="Y77" i="1" s="1"/>
  <c r="S77" i="1"/>
  <c r="BE76" i="1"/>
  <c r="BC76" i="1"/>
  <c r="BB76" i="1"/>
  <c r="AZ76" i="1"/>
  <c r="AY76" i="1"/>
  <c r="AX76" i="1"/>
  <c r="AK76" i="1"/>
  <c r="AI76" i="1"/>
  <c r="Y76" i="1" a="1"/>
  <c r="Y76" i="1" s="1"/>
  <c r="S76" i="1"/>
  <c r="BE75" i="1"/>
  <c r="BC75" i="1"/>
  <c r="BB75" i="1"/>
  <c r="AZ75" i="1"/>
  <c r="AY75" i="1"/>
  <c r="AX75" i="1"/>
  <c r="AK75" i="1"/>
  <c r="AI75" i="1"/>
  <c r="Y75" i="1" a="1"/>
  <c r="Y75" i="1" s="1"/>
  <c r="S75" i="1"/>
  <c r="BE74" i="1"/>
  <c r="BC74" i="1"/>
  <c r="BB74" i="1"/>
  <c r="AZ74" i="1"/>
  <c r="AY74" i="1"/>
  <c r="AX74" i="1"/>
  <c r="AK74" i="1"/>
  <c r="AI74" i="1"/>
  <c r="Y74" i="1" a="1"/>
  <c r="Y74" i="1" s="1"/>
  <c r="S74" i="1"/>
  <c r="BE73" i="1"/>
  <c r="BC73" i="1"/>
  <c r="BB73" i="1"/>
  <c r="AZ73" i="1"/>
  <c r="AY73" i="1"/>
  <c r="AX73" i="1"/>
  <c r="AK73" i="1"/>
  <c r="AI73" i="1"/>
  <c r="Y73" i="1" a="1"/>
  <c r="Y73" i="1" s="1"/>
  <c r="S73" i="1"/>
  <c r="BE72" i="1"/>
  <c r="BC72" i="1"/>
  <c r="BB72" i="1"/>
  <c r="AZ72" i="1"/>
  <c r="AY72" i="1"/>
  <c r="AX72" i="1"/>
  <c r="AK72" i="1"/>
  <c r="AI72" i="1"/>
  <c r="Y72" i="1" a="1"/>
  <c r="Y72" i="1" s="1"/>
  <c r="S72" i="1"/>
  <c r="BE71" i="1"/>
  <c r="BC71" i="1"/>
  <c r="BB71" i="1"/>
  <c r="AZ71" i="1"/>
  <c r="AY71" i="1"/>
  <c r="AX71" i="1"/>
  <c r="AK71" i="1"/>
  <c r="AI71" i="1"/>
  <c r="Y71" i="1" a="1"/>
  <c r="Y71" i="1" s="1"/>
  <c r="BE70" i="1"/>
  <c r="BC70" i="1"/>
  <c r="BB70" i="1"/>
  <c r="AY70" i="1"/>
  <c r="AX70" i="1"/>
  <c r="AK70" i="1"/>
  <c r="AI70" i="1"/>
  <c r="Y70" i="1" a="1"/>
  <c r="Y70" i="1" s="1"/>
  <c r="S70" i="1"/>
  <c r="BE69" i="1"/>
  <c r="BC69" i="1"/>
  <c r="BB69" i="1"/>
  <c r="AX69" i="1"/>
  <c r="AK69" i="1"/>
  <c r="AI69" i="1"/>
  <c r="Y69" i="1" a="1"/>
  <c r="Y69" i="1" s="1"/>
  <c r="S69" i="1"/>
  <c r="BE68" i="1"/>
  <c r="BC68" i="1"/>
  <c r="BB68" i="1"/>
  <c r="AX68" i="1"/>
  <c r="AK68" i="1"/>
  <c r="AI68" i="1"/>
  <c r="Y68" i="1" a="1"/>
  <c r="Y68" i="1" s="1"/>
  <c r="S68" i="1"/>
  <c r="BE67" i="1"/>
  <c r="BC67" i="1"/>
  <c r="BB67" i="1"/>
  <c r="AX67" i="1"/>
  <c r="AK67" i="1"/>
  <c r="AI67" i="1"/>
  <c r="Y67" i="1" a="1"/>
  <c r="Y67" i="1" s="1"/>
  <c r="S67" i="1"/>
  <c r="BE66" i="1"/>
  <c r="BC66" i="1"/>
  <c r="BB66" i="1"/>
  <c r="AX66" i="1"/>
  <c r="AK66" i="1"/>
  <c r="AI66" i="1"/>
  <c r="Y66" i="1" a="1"/>
  <c r="Y66" i="1" s="1"/>
  <c r="S66" i="1"/>
  <c r="BM65" i="1"/>
  <c r="BL65" i="1"/>
  <c r="BK65" i="1"/>
  <c r="BE65" i="1"/>
  <c r="BC65" i="1"/>
  <c r="BB65" i="1"/>
  <c r="AX65" i="1"/>
  <c r="AK65" i="1"/>
  <c r="AI65" i="1"/>
  <c r="Y65" i="1" a="1"/>
  <c r="Y65" i="1" s="1"/>
  <c r="S65" i="1"/>
  <c r="BE64" i="1"/>
  <c r="BC64" i="1"/>
  <c r="BB64" i="1"/>
  <c r="AZ64" i="1"/>
  <c r="AY64" i="1"/>
  <c r="AX64" i="1"/>
  <c r="AK64" i="1"/>
  <c r="AI64" i="1"/>
  <c r="Y64" i="1" a="1"/>
  <c r="Y64" i="1" s="1"/>
  <c r="S64" i="1"/>
  <c r="BE63" i="1"/>
  <c r="BC63" i="1"/>
  <c r="BB63" i="1"/>
  <c r="AZ63" i="1"/>
  <c r="AY63" i="1"/>
  <c r="AX63" i="1"/>
  <c r="AK63" i="1"/>
  <c r="AI63" i="1"/>
  <c r="Y63" i="1" a="1"/>
  <c r="Y63" i="1" s="1"/>
  <c r="S63" i="1"/>
  <c r="BE62" i="1"/>
  <c r="BC62" i="1"/>
  <c r="BB62" i="1"/>
  <c r="AZ62" i="1"/>
  <c r="AY62" i="1"/>
  <c r="AX62" i="1"/>
  <c r="AK62" i="1"/>
  <c r="AI62" i="1"/>
  <c r="Y62" i="1" a="1"/>
  <c r="Y62" i="1" s="1"/>
  <c r="S62" i="1"/>
  <c r="BM61" i="1"/>
  <c r="BL61" i="1"/>
  <c r="BK61" i="1"/>
  <c r="BE61" i="1"/>
  <c r="BC61" i="1"/>
  <c r="BB61" i="1"/>
  <c r="AZ61" i="1"/>
  <c r="AY61" i="1"/>
  <c r="AX61" i="1"/>
  <c r="AK61" i="1"/>
  <c r="AI61" i="1"/>
  <c r="Y61" i="1" a="1"/>
  <c r="Y61" i="1" s="1"/>
  <c r="S61" i="1"/>
  <c r="BE60" i="1"/>
  <c r="BC60" i="1"/>
  <c r="BB60" i="1"/>
  <c r="AZ60" i="1"/>
  <c r="AY60" i="1"/>
  <c r="AX60" i="1"/>
  <c r="AK60" i="1"/>
  <c r="AI60" i="1"/>
  <c r="Y60" i="1" a="1"/>
  <c r="Y60" i="1" s="1"/>
  <c r="S60" i="1"/>
  <c r="BE59" i="1"/>
  <c r="BC59" i="1"/>
  <c r="BB59" i="1"/>
  <c r="AZ59" i="1"/>
  <c r="AY59" i="1"/>
  <c r="AX59" i="1"/>
  <c r="AK59" i="1"/>
  <c r="AI59" i="1"/>
  <c r="Y59" i="1" a="1"/>
  <c r="Y59" i="1" s="1"/>
  <c r="S59" i="1"/>
  <c r="BE58" i="1"/>
  <c r="BC58" i="1"/>
  <c r="BB58" i="1"/>
  <c r="AZ58" i="1"/>
  <c r="AY58" i="1"/>
  <c r="AX58" i="1"/>
  <c r="AK58" i="1"/>
  <c r="AI58" i="1"/>
  <c r="Y58" i="1" a="1"/>
  <c r="Y58" i="1" s="1"/>
  <c r="S58" i="1"/>
  <c r="BB57" i="1"/>
  <c r="AX57" i="1"/>
  <c r="AW57" i="1"/>
  <c r="AK57" i="1"/>
  <c r="AI57" i="1"/>
  <c r="Y57" i="1" a="1"/>
  <c r="Y57" i="1" s="1"/>
  <c r="S57" i="1"/>
  <c r="BE56" i="1"/>
  <c r="BC56" i="1"/>
  <c r="BB56" i="1"/>
  <c r="AZ56" i="1"/>
  <c r="AY56" i="1"/>
  <c r="AX56" i="1"/>
  <c r="AK56" i="1"/>
  <c r="AI56" i="1"/>
  <c r="Y56" i="1" a="1"/>
  <c r="Y56" i="1" s="1"/>
  <c r="S56" i="1"/>
  <c r="BE55" i="1"/>
  <c r="BC55" i="1"/>
  <c r="BB55" i="1"/>
  <c r="AZ55" i="1"/>
  <c r="AY55" i="1"/>
  <c r="AX55" i="1"/>
  <c r="AK55" i="1"/>
  <c r="AI55" i="1"/>
  <c r="Y55" i="1" a="1"/>
  <c r="Y55" i="1" s="1"/>
  <c r="S55" i="1"/>
  <c r="BE54" i="1"/>
  <c r="BC54" i="1"/>
  <c r="BB54" i="1"/>
  <c r="AZ54" i="1"/>
  <c r="AY54" i="1"/>
  <c r="AX54" i="1"/>
  <c r="AK54" i="1"/>
  <c r="AI54" i="1"/>
  <c r="Y54" i="1" a="1"/>
  <c r="Y54" i="1" s="1"/>
  <c r="S54" i="1"/>
  <c r="BE53" i="1"/>
  <c r="BC53" i="1"/>
  <c r="BB53" i="1"/>
  <c r="AX53" i="1"/>
  <c r="AW53" i="1"/>
  <c r="AK53" i="1"/>
  <c r="AI53" i="1"/>
  <c r="Y53" i="1" a="1"/>
  <c r="Y53" i="1" s="1"/>
  <c r="S53" i="1"/>
  <c r="BE52" i="1"/>
  <c r="BC52" i="1"/>
  <c r="BB52" i="1"/>
  <c r="AZ52" i="1"/>
  <c r="AY52" i="1"/>
  <c r="AX52" i="1"/>
  <c r="AK52" i="1"/>
  <c r="AI52" i="1"/>
  <c r="Y52" i="1" a="1"/>
  <c r="Y52" i="1" s="1"/>
  <c r="S52" i="1"/>
  <c r="BE51" i="1"/>
  <c r="BC51" i="1"/>
  <c r="BB51" i="1"/>
  <c r="AZ51" i="1"/>
  <c r="AY51" i="1"/>
  <c r="AX51" i="1"/>
  <c r="AK51" i="1"/>
  <c r="AI51" i="1"/>
  <c r="Y51" i="1" a="1"/>
  <c r="Y51" i="1" s="1"/>
  <c r="S51" i="1"/>
  <c r="BB50" i="1"/>
  <c r="AX50" i="1"/>
  <c r="AW50" i="1"/>
  <c r="AK50" i="1"/>
  <c r="AI50" i="1"/>
  <c r="Y50" i="1" a="1"/>
  <c r="Y50" i="1" s="1"/>
  <c r="S50" i="1"/>
  <c r="BE49" i="1"/>
  <c r="BC49" i="1"/>
  <c r="BB49" i="1"/>
  <c r="AZ49" i="1"/>
  <c r="AY49" i="1"/>
  <c r="AX49" i="1"/>
  <c r="AK49" i="1"/>
  <c r="AI49" i="1"/>
  <c r="Y49" i="1" a="1"/>
  <c r="Y49" i="1" s="1"/>
  <c r="S49" i="1"/>
  <c r="BE48" i="1"/>
  <c r="BC48" i="1"/>
  <c r="BB48" i="1"/>
  <c r="AZ48" i="1"/>
  <c r="AY48" i="1"/>
  <c r="AX48" i="1"/>
  <c r="AK48" i="1"/>
  <c r="AI48" i="1"/>
  <c r="Y48" i="1" a="1"/>
  <c r="Y48" i="1" s="1"/>
  <c r="S48" i="1"/>
  <c r="BE47" i="1"/>
  <c r="BC47" i="1"/>
  <c r="BB47" i="1"/>
  <c r="AX47" i="1"/>
  <c r="AK47" i="1"/>
  <c r="AI47" i="1"/>
  <c r="Y47" i="1" a="1"/>
  <c r="Y47" i="1" s="1"/>
  <c r="S47" i="1"/>
  <c r="BE46" i="1"/>
  <c r="BC46" i="1"/>
  <c r="BB46" i="1"/>
  <c r="AZ46" i="1"/>
  <c r="AY46" i="1"/>
  <c r="AX46" i="1"/>
  <c r="AK46" i="1"/>
  <c r="AI46" i="1"/>
  <c r="Y46" i="1" a="1"/>
  <c r="Y46" i="1" s="1"/>
  <c r="S46" i="1"/>
  <c r="BE45" i="1"/>
  <c r="BC45" i="1"/>
  <c r="BB45" i="1"/>
  <c r="AZ45" i="1"/>
  <c r="AY45" i="1"/>
  <c r="AX45" i="1"/>
  <c r="AK45" i="1"/>
  <c r="AI45" i="1"/>
  <c r="Y45" i="1" a="1"/>
  <c r="Y45" i="1" s="1"/>
  <c r="S45" i="1"/>
  <c r="BE44" i="1"/>
  <c r="BC44" i="1"/>
  <c r="BB44" i="1"/>
  <c r="AX44" i="1"/>
  <c r="AW44" i="1"/>
  <c r="AK44" i="1"/>
  <c r="AI44" i="1"/>
  <c r="Y44" i="1" a="1"/>
  <c r="Y44" i="1" s="1"/>
  <c r="X44" i="1"/>
  <c r="S44" i="1"/>
  <c r="BE43" i="1"/>
  <c r="BC43" i="1"/>
  <c r="BB43" i="1"/>
  <c r="AX43" i="1"/>
  <c r="AK43" i="1"/>
  <c r="AI43" i="1"/>
  <c r="Y43" i="1" a="1"/>
  <c r="Y43" i="1" s="1"/>
  <c r="S43" i="1"/>
  <c r="BE42" i="1"/>
  <c r="BC42" i="1"/>
  <c r="BB42" i="1"/>
  <c r="AX42" i="1"/>
  <c r="AW42" i="1"/>
  <c r="AK42" i="1"/>
  <c r="AI42" i="1"/>
  <c r="Y42" i="1" a="1"/>
  <c r="Y42" i="1" s="1"/>
  <c r="S42" i="1"/>
  <c r="BE41" i="1"/>
  <c r="BC41" i="1"/>
  <c r="BB41" i="1"/>
  <c r="AX41" i="1"/>
  <c r="AW41" i="1"/>
  <c r="AK41" i="1"/>
  <c r="AI41" i="1"/>
  <c r="Y41" i="1" a="1"/>
  <c r="Y41" i="1" s="1"/>
  <c r="S41" i="1"/>
  <c r="BE40" i="1"/>
  <c r="BC40" i="1"/>
  <c r="BB40" i="1"/>
  <c r="AX40" i="1"/>
  <c r="AW40" i="1"/>
  <c r="AK40" i="1"/>
  <c r="AI40" i="1"/>
  <c r="Y40" i="1" a="1"/>
  <c r="Y40" i="1" s="1"/>
  <c r="S40" i="1"/>
  <c r="BE39" i="1"/>
  <c r="BC39" i="1"/>
  <c r="BB39" i="1"/>
  <c r="AX39" i="1"/>
  <c r="AW39" i="1"/>
  <c r="AK39" i="1"/>
  <c r="AI39" i="1"/>
  <c r="Y39" i="1" a="1"/>
  <c r="Y39" i="1" s="1"/>
  <c r="S39" i="1"/>
  <c r="BE38" i="1"/>
  <c r="BC38" i="1"/>
  <c r="BB38" i="1"/>
  <c r="AX38" i="1"/>
  <c r="AW38" i="1"/>
  <c r="AK38" i="1"/>
  <c r="AI38" i="1"/>
  <c r="Y38" i="1" a="1"/>
  <c r="Y38" i="1" s="1"/>
  <c r="S38" i="1"/>
  <c r="BE37" i="1"/>
  <c r="BC37" i="1"/>
  <c r="BB37" i="1"/>
  <c r="AX37" i="1"/>
  <c r="AW37" i="1"/>
  <c r="AK37" i="1"/>
  <c r="AI37" i="1"/>
  <c r="Y37" i="1" a="1"/>
  <c r="Y37" i="1" s="1"/>
  <c r="S37" i="1"/>
  <c r="BE36" i="1"/>
  <c r="BC36" i="1"/>
  <c r="BB36" i="1"/>
  <c r="AX36" i="1"/>
  <c r="AW36" i="1"/>
  <c r="AK36" i="1"/>
  <c r="AI36" i="1"/>
  <c r="Y36" i="1" a="1"/>
  <c r="Y36" i="1" s="1"/>
  <c r="S36" i="1"/>
  <c r="BE35" i="1"/>
  <c r="BC35" i="1"/>
  <c r="BB35" i="1"/>
  <c r="AX35" i="1"/>
  <c r="AW35" i="1"/>
  <c r="AK35" i="1"/>
  <c r="AI35" i="1"/>
  <c r="Y35" i="1" a="1"/>
  <c r="Y35" i="1" s="1"/>
  <c r="S35" i="1"/>
  <c r="BE34" i="1"/>
  <c r="BC34" i="1"/>
  <c r="BB34" i="1"/>
  <c r="AX34" i="1"/>
  <c r="AW34" i="1"/>
  <c r="AK34" i="1"/>
  <c r="AI34" i="1"/>
  <c r="Y34" i="1" a="1"/>
  <c r="Y34" i="1" s="1"/>
  <c r="S34" i="1"/>
  <c r="BE33" i="1"/>
  <c r="BC33" i="1"/>
  <c r="BB33" i="1"/>
  <c r="AX33" i="1"/>
  <c r="AW33" i="1"/>
  <c r="AK33" i="1"/>
  <c r="AI33" i="1"/>
  <c r="Y33" i="1" a="1"/>
  <c r="Y33" i="1" s="1"/>
  <c r="S33" i="1"/>
  <c r="BE32" i="1"/>
  <c r="BC32" i="1"/>
  <c r="BB32" i="1"/>
  <c r="AX32" i="1"/>
  <c r="AW32" i="1"/>
  <c r="AK32" i="1"/>
  <c r="AI32" i="1"/>
  <c r="Y32" i="1" a="1"/>
  <c r="Y32" i="1" s="1"/>
  <c r="S32" i="1"/>
  <c r="BE31" i="1"/>
  <c r="BC31" i="1"/>
  <c r="BB31" i="1"/>
  <c r="AX31" i="1"/>
  <c r="AW31" i="1"/>
  <c r="AK31" i="1"/>
  <c r="AI31" i="1"/>
  <c r="Y31" i="1" a="1"/>
  <c r="Y31" i="1" s="1"/>
  <c r="S31" i="1"/>
  <c r="BE30" i="1"/>
  <c r="BC30" i="1"/>
  <c r="BB30" i="1"/>
  <c r="AX30" i="1"/>
  <c r="AW30" i="1"/>
  <c r="AK30" i="1"/>
  <c r="AI30" i="1"/>
  <c r="Y30" i="1" a="1"/>
  <c r="Y30" i="1" s="1"/>
  <c r="S30" i="1"/>
  <c r="BE29" i="1"/>
  <c r="BC29" i="1"/>
  <c r="BB29" i="1"/>
  <c r="AX29" i="1"/>
  <c r="AW29" i="1"/>
  <c r="AK29" i="1"/>
  <c r="AI29" i="1"/>
  <c r="Y29" i="1" a="1"/>
  <c r="Y29" i="1" s="1"/>
  <c r="S29" i="1"/>
  <c r="BE28" i="1"/>
  <c r="BC28" i="1"/>
  <c r="BB28" i="1"/>
  <c r="AX28" i="1"/>
  <c r="AW28" i="1"/>
  <c r="AK28" i="1"/>
  <c r="AI28" i="1"/>
  <c r="Y28" i="1" a="1"/>
  <c r="Y28" i="1" s="1"/>
  <c r="S28" i="1"/>
  <c r="BE27" i="1"/>
  <c r="BC27" i="1"/>
  <c r="BB27" i="1"/>
  <c r="AX27" i="1"/>
  <c r="AW27" i="1"/>
  <c r="AK27" i="1"/>
  <c r="AI27" i="1"/>
  <c r="Y27" i="1" a="1"/>
  <c r="Y27" i="1" s="1"/>
  <c r="S27" i="1"/>
  <c r="BE26" i="1"/>
  <c r="BC26" i="1"/>
  <c r="BB26" i="1"/>
  <c r="AX26" i="1"/>
  <c r="AW26" i="1"/>
  <c r="AK26" i="1"/>
  <c r="AI26" i="1"/>
  <c r="Y26" i="1" a="1"/>
  <c r="Y26" i="1" s="1"/>
  <c r="S26" i="1"/>
  <c r="BE25" i="1"/>
  <c r="AX25" i="1"/>
  <c r="Y25" i="1" a="1"/>
  <c r="Y25" i="1" s="1"/>
  <c r="BE24" i="1"/>
  <c r="BC24" i="1"/>
  <c r="BB24" i="1"/>
  <c r="AX24" i="1"/>
  <c r="AW24" i="1"/>
  <c r="AK24" i="1"/>
  <c r="AI24" i="1"/>
  <c r="Y24" i="1" a="1"/>
  <c r="Y24" i="1" s="1"/>
  <c r="S24" i="1"/>
  <c r="BE23" i="1"/>
  <c r="BC23" i="1"/>
  <c r="BB23" i="1"/>
  <c r="AX23" i="1"/>
  <c r="AW23" i="1"/>
  <c r="AK23" i="1"/>
  <c r="AI23" i="1"/>
  <c r="Y23" i="1" a="1"/>
  <c r="Y23" i="1" s="1"/>
  <c r="BE22" i="1"/>
  <c r="BC22" i="1"/>
  <c r="BB22" i="1"/>
  <c r="AX22" i="1"/>
  <c r="AW22" i="1"/>
  <c r="AK22" i="1"/>
  <c r="AI22" i="1"/>
  <c r="Y22" i="1" a="1"/>
  <c r="Y22" i="1" s="1"/>
  <c r="S22" i="1"/>
  <c r="BE21" i="1"/>
  <c r="BC21" i="1"/>
  <c r="BB21" i="1"/>
  <c r="AX21" i="1"/>
  <c r="AW21" i="1"/>
  <c r="AK21" i="1"/>
  <c r="AI21" i="1"/>
  <c r="Y21" i="1" a="1"/>
  <c r="Y21" i="1" s="1"/>
  <c r="S21" i="1"/>
  <c r="BE20" i="1"/>
  <c r="BC20" i="1"/>
  <c r="BB20" i="1"/>
  <c r="AX20" i="1"/>
  <c r="AW20" i="1"/>
  <c r="AK20" i="1"/>
  <c r="AI20" i="1"/>
  <c r="Y20" i="1" a="1"/>
  <c r="Y20" i="1" s="1"/>
  <c r="S20" i="1"/>
  <c r="BE19" i="1"/>
  <c r="BC19" i="1"/>
  <c r="BB19" i="1"/>
  <c r="AX19" i="1"/>
  <c r="AW19" i="1"/>
  <c r="AK19" i="1"/>
  <c r="AI19" i="1"/>
  <c r="Y19" i="1" a="1"/>
  <c r="Y19" i="1" s="1"/>
  <c r="S19" i="1"/>
  <c r="BE18" i="1"/>
  <c r="BC18" i="1"/>
  <c r="BB18" i="1"/>
  <c r="AX18" i="1"/>
  <c r="AW18" i="1"/>
  <c r="AI18" i="1"/>
  <c r="Y18" i="1" a="1"/>
  <c r="Y18" i="1" s="1"/>
  <c r="S18" i="1"/>
  <c r="BE17" i="1"/>
  <c r="BC17" i="1"/>
  <c r="BB17" i="1"/>
  <c r="AX17" i="1"/>
  <c r="AW17" i="1"/>
  <c r="AK17" i="1"/>
  <c r="AI17" i="1"/>
  <c r="Y17" i="1" a="1"/>
  <c r="Y17" i="1" s="1"/>
  <c r="S17" i="1"/>
  <c r="BE16" i="1"/>
  <c r="BC16" i="1"/>
  <c r="BB16" i="1"/>
  <c r="AX16" i="1"/>
  <c r="AW16" i="1"/>
  <c r="AK16" i="1"/>
  <c r="AI16" i="1"/>
  <c r="Y16" i="1" a="1"/>
  <c r="Y16" i="1" s="1"/>
  <c r="S16" i="1"/>
  <c r="BE15" i="1"/>
  <c r="BC15" i="1"/>
  <c r="BB15" i="1"/>
  <c r="AX15" i="1"/>
  <c r="AW15" i="1"/>
  <c r="AK15" i="1"/>
  <c r="AI15" i="1"/>
  <c r="Y15" i="1" a="1"/>
  <c r="Y15" i="1" s="1"/>
  <c r="S15" i="1"/>
  <c r="BE14" i="1"/>
  <c r="BC14" i="1"/>
  <c r="BB14" i="1"/>
  <c r="AX14" i="1"/>
  <c r="AW14" i="1"/>
  <c r="AK14" i="1"/>
  <c r="AI14" i="1"/>
  <c r="Y14" i="1" a="1"/>
  <c r="Y14" i="1" s="1"/>
  <c r="S14" i="1"/>
  <c r="BE13" i="1"/>
  <c r="BC13" i="1"/>
  <c r="BB13" i="1"/>
  <c r="AX13" i="1"/>
  <c r="AW13" i="1"/>
  <c r="AK13" i="1"/>
  <c r="AI13" i="1"/>
  <c r="Y13" i="1" a="1"/>
  <c r="Y13" i="1" s="1"/>
  <c r="S13" i="1"/>
  <c r="BE12" i="1"/>
  <c r="BC12" i="1"/>
  <c r="BB12" i="1"/>
  <c r="AX12" i="1"/>
  <c r="AW12" i="1"/>
  <c r="AK12" i="1"/>
  <c r="AI12" i="1"/>
  <c r="Y12" i="1" a="1"/>
  <c r="Y12" i="1" s="1"/>
  <c r="S12" i="1"/>
  <c r="BE11" i="1"/>
  <c r="BC11" i="1"/>
  <c r="BB11" i="1"/>
  <c r="AX11" i="1"/>
  <c r="AW11" i="1"/>
  <c r="AK11" i="1"/>
  <c r="AI11" i="1"/>
  <c r="Y11" i="1" a="1"/>
  <c r="Y11" i="1" s="1"/>
  <c r="S11" i="1"/>
  <c r="BE10" i="1"/>
  <c r="BC10" i="1"/>
  <c r="BB10" i="1"/>
  <c r="AX10" i="1"/>
  <c r="AW10" i="1"/>
  <c r="AK10" i="1"/>
  <c r="AI10" i="1"/>
  <c r="Y10" i="1" a="1"/>
  <c r="Y10" i="1" s="1"/>
  <c r="S10" i="1"/>
  <c r="BE9" i="1"/>
  <c r="BC9" i="1"/>
  <c r="BB9" i="1"/>
  <c r="AX9" i="1"/>
  <c r="AW9" i="1"/>
  <c r="AK9" i="1"/>
  <c r="AI9" i="1"/>
  <c r="Y9" i="1" a="1"/>
  <c r="Y9" i="1" s="1"/>
  <c r="S9" i="1"/>
  <c r="BE8" i="1"/>
  <c r="BC8" i="1"/>
  <c r="BB8" i="1"/>
  <c r="AX8" i="1"/>
  <c r="AW8" i="1"/>
  <c r="AK8" i="1"/>
  <c r="AI8" i="1"/>
  <c r="Y8" i="1" a="1"/>
  <c r="Y8" i="1" s="1"/>
  <c r="S8" i="1"/>
  <c r="BE7" i="1"/>
  <c r="BC7" i="1"/>
  <c r="BB7" i="1"/>
  <c r="AX7" i="1"/>
  <c r="AW7" i="1"/>
  <c r="AK7" i="1"/>
  <c r="AI7" i="1"/>
  <c r="Y7" i="1" a="1"/>
  <c r="Y7" i="1" s="1"/>
  <c r="S7" i="1"/>
  <c r="BE6" i="1"/>
  <c r="BC6" i="1"/>
  <c r="BB6" i="1"/>
  <c r="AX6" i="1"/>
  <c r="AW6" i="1"/>
  <c r="AK6" i="1"/>
  <c r="AI6" i="1"/>
  <c r="Y6" i="1" a="1"/>
  <c r="Y6" i="1" s="1"/>
  <c r="S6" i="1"/>
  <c r="BE5" i="1"/>
  <c r="BC5" i="1"/>
  <c r="BB5" i="1"/>
  <c r="AX5" i="1"/>
  <c r="AW5" i="1"/>
  <c r="AK5" i="1"/>
  <c r="AI5" i="1"/>
  <c r="Y5" i="1" a="1"/>
  <c r="Y5" i="1" s="1"/>
  <c r="S5" i="1"/>
  <c r="BE4" i="1"/>
  <c r="BC4" i="1"/>
  <c r="BB4" i="1"/>
  <c r="AX4" i="1"/>
  <c r="AW4" i="1"/>
  <c r="AK4" i="1"/>
  <c r="AI4" i="1"/>
  <c r="Y4" i="1" a="1"/>
  <c r="Y4" i="1" s="1"/>
  <c r="S4" i="1"/>
  <c r="BE3" i="1"/>
  <c r="BC3" i="1"/>
  <c r="BB3" i="1"/>
  <c r="AX3" i="1"/>
  <c r="AW3" i="1"/>
  <c r="AK3" i="1"/>
  <c r="AI3" i="1"/>
  <c r="Y3" i="1" a="1"/>
  <c r="Y3" i="1" s="1"/>
  <c r="S3" i="1"/>
  <c r="BC2" i="1"/>
  <c r="BB2" i="1"/>
  <c r="AX2" i="1"/>
  <c r="AW2" i="1"/>
  <c r="AK2" i="1"/>
  <c r="AI2" i="1"/>
  <c r="Y2" i="1" a="1"/>
  <c r="Y2" i="1" s="1"/>
  <c r="S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Rojas Caracas</author>
    <author>juridico juridico</author>
  </authors>
  <commentList>
    <comment ref="M61" authorId="0" shapeId="0" xr:uid="{44D85546-40EB-4670-ACF1-7AC0C00617A0}">
      <text>
        <r>
          <rPr>
            <b/>
            <sz val="9"/>
            <color indexed="81"/>
            <rFont val="Tahoma"/>
            <family val="2"/>
          </rPr>
          <t>Diana Carolina Rojas Caracas:</t>
        </r>
        <r>
          <rPr>
            <sz val="9"/>
            <color indexed="81"/>
            <rFont val="Tahoma"/>
            <family val="2"/>
          </rPr>
          <t xml:space="preserve">
CEDIDO POR: SARIYED CASTAÑO GOMEZ</t>
        </r>
      </text>
    </comment>
    <comment ref="O61" authorId="0" shapeId="0" xr:uid="{5E543403-8CB2-477A-A1E6-56E0DCA82BD1}">
      <text>
        <r>
          <rPr>
            <b/>
            <sz val="9"/>
            <color indexed="81"/>
            <rFont val="Tahoma"/>
            <family val="2"/>
          </rPr>
          <t>Diana Carolina Rojas Caracas:</t>
        </r>
        <r>
          <rPr>
            <sz val="9"/>
            <color indexed="81"/>
            <rFont val="Tahoma"/>
            <family val="2"/>
          </rPr>
          <t xml:space="preserve">
CC DE KEYLA MELISSA ARIAS</t>
        </r>
      </text>
    </comment>
    <comment ref="M65" authorId="0" shapeId="0" xr:uid="{41930595-EDB9-4925-ACB4-637F18408809}">
      <text>
        <r>
          <rPr>
            <b/>
            <sz val="9"/>
            <color indexed="81"/>
            <rFont val="Tahoma"/>
            <family val="2"/>
          </rPr>
          <t>Diana Carolina Rojas Caracas:</t>
        </r>
        <r>
          <rPr>
            <sz val="9"/>
            <color indexed="81"/>
            <rFont val="Tahoma"/>
            <family val="2"/>
          </rPr>
          <t xml:space="preserve">
ANDRES MAURICIO CASTILLO CHAVES</t>
        </r>
      </text>
    </comment>
    <comment ref="O65" authorId="0" shapeId="0" xr:uid="{84551AE2-5ECE-4064-8EDB-5541A2788E1B}">
      <text>
        <r>
          <rPr>
            <b/>
            <sz val="9"/>
            <color indexed="81"/>
            <rFont val="Tahoma"/>
            <family val="2"/>
          </rPr>
          <t>Diana Carolina Rojas Caracas:</t>
        </r>
        <r>
          <rPr>
            <sz val="9"/>
            <color indexed="81"/>
            <rFont val="Tahoma"/>
            <family val="2"/>
          </rPr>
          <t xml:space="preserve">
ANDRES CHAVES: 16944838-4</t>
        </r>
      </text>
    </comment>
    <comment ref="W86" authorId="0" shapeId="0" xr:uid="{2C522938-882D-45B7-A9B5-6AA644F8F04D}">
      <text>
        <r>
          <rPr>
            <b/>
            <sz val="9"/>
            <color indexed="81"/>
            <rFont val="Tahoma"/>
            <family val="2"/>
          </rPr>
          <t>Diana Carolina Rojas Caracas:</t>
        </r>
        <r>
          <rPr>
            <sz val="9"/>
            <color indexed="81"/>
            <rFont val="Tahoma"/>
            <family val="2"/>
          </rPr>
          <t xml:space="preserve">
Según el clausulado las facturas son bimensuales</t>
        </r>
      </text>
    </comment>
    <comment ref="M93" authorId="1" shapeId="0" xr:uid="{0BAE68BB-ECD7-443C-AC33-2CE76186BE83}">
      <text>
        <r>
          <rPr>
            <b/>
            <sz val="9"/>
            <color indexed="81"/>
            <rFont val="Tahoma"/>
            <family val="2"/>
          </rPr>
          <t>juridico juridico:</t>
        </r>
        <r>
          <rPr>
            <sz val="9"/>
            <color indexed="81"/>
            <rFont val="Tahoma"/>
            <family val="2"/>
          </rPr>
          <t xml:space="preserve">
FREDY ESTEBAN BOLAÑOS</t>
        </r>
      </text>
    </comment>
    <comment ref="K96" authorId="0" shapeId="0" xr:uid="{2030A497-900E-42C9-A101-CA98CB6EB79C}">
      <text>
        <r>
          <rPr>
            <b/>
            <sz val="9"/>
            <color indexed="81"/>
            <rFont val="Tahoma"/>
            <family val="2"/>
          </rPr>
          <t>Diana Carolina Rojas Caracas:</t>
        </r>
        <r>
          <rPr>
            <sz val="9"/>
            <color indexed="81"/>
            <rFont val="Tahoma"/>
            <family val="2"/>
          </rPr>
          <t xml:space="preserve">
En secop quedó como 231.02.06.02-096-2023</t>
        </r>
      </text>
    </comment>
    <comment ref="W149" authorId="0" shapeId="0" xr:uid="{C50900CA-F7E8-4C0D-BDF2-7D8098EF89A2}">
      <text>
        <r>
          <rPr>
            <b/>
            <sz val="9"/>
            <color indexed="81"/>
            <rFont val="Tahoma"/>
            <family val="2"/>
          </rPr>
          <t>Diana Carolina Rojas Caracas:</t>
        </r>
        <r>
          <rPr>
            <sz val="9"/>
            <color indexed="81"/>
            <rFont val="Tahoma"/>
            <family val="2"/>
          </rPr>
          <t xml:space="preserve">
3 PAGOS ASÍ:
1. 40%
2. 50%
3. 10%</t>
        </r>
      </text>
    </comment>
    <comment ref="V150" authorId="0" shapeId="0" xr:uid="{377BF690-9AD7-4FAB-B599-EF526D3CB735}">
      <text>
        <r>
          <rPr>
            <b/>
            <sz val="9"/>
            <color indexed="81"/>
            <rFont val="Tahoma"/>
            <family val="2"/>
          </rPr>
          <t>Diana Carolina Rojas Caracas:</t>
        </r>
        <r>
          <rPr>
            <sz val="9"/>
            <color indexed="81"/>
            <rFont val="Tahoma"/>
            <family val="2"/>
          </rPr>
          <t xml:space="preserve">
Este es el valor sin la contraprestación de Impretics que es por $5.000.000</t>
        </r>
      </text>
    </comment>
    <comment ref="M213" authorId="0" shapeId="0" xr:uid="{901C0EA2-091E-4E3C-9371-29AC08E709CF}">
      <text>
        <r>
          <rPr>
            <b/>
            <sz val="9"/>
            <color indexed="81"/>
            <rFont val="Tahoma"/>
            <family val="2"/>
          </rPr>
          <t>Diana Carolina Rojas Caracas:</t>
        </r>
        <r>
          <rPr>
            <sz val="9"/>
            <color indexed="81"/>
            <rFont val="Tahoma"/>
            <family val="2"/>
          </rPr>
          <t xml:space="preserve">
HAROLD MAURICIO ALZATE RENGIFO</t>
        </r>
      </text>
    </comment>
    <comment ref="M220" authorId="0" shapeId="0" xr:uid="{400AD9BA-BFD2-4E56-9B4F-15E5D4234B6F}">
      <text>
        <r>
          <rPr>
            <b/>
            <sz val="9"/>
            <color indexed="81"/>
            <rFont val="Tahoma"/>
            <family val="2"/>
          </rPr>
          <t>Diana Carolina Rojas Caracas:</t>
        </r>
        <r>
          <rPr>
            <sz val="9"/>
            <color indexed="81"/>
            <rFont val="Tahoma"/>
            <family val="2"/>
          </rPr>
          <t xml:space="preserve">
REEMPLAZO DE DIEGO FERNANDO LOPEZ CASTRO</t>
        </r>
      </text>
    </comment>
    <comment ref="M230" authorId="0" shapeId="0" xr:uid="{47D705B6-CD80-4958-8CC0-0BB4CA0F7566}">
      <text>
        <r>
          <rPr>
            <b/>
            <sz val="9"/>
            <color indexed="81"/>
            <rFont val="Tahoma"/>
            <family val="2"/>
          </rPr>
          <t>Diana Carolina Rojas Caracas:</t>
        </r>
        <r>
          <rPr>
            <sz val="9"/>
            <color indexed="81"/>
            <rFont val="Tahoma"/>
            <family val="2"/>
          </rPr>
          <t xml:space="preserve">
REEMPLAZO A KAREN ELISE ANGULO</t>
        </r>
      </text>
    </comment>
    <comment ref="C235" authorId="0" shapeId="0" xr:uid="{05D6906F-7F7B-445B-ABF2-28F4A0B1FF19}">
      <text>
        <r>
          <rPr>
            <b/>
            <sz val="9"/>
            <color indexed="81"/>
            <rFont val="Tahoma"/>
            <family val="2"/>
          </rPr>
          <t>Diana Carolina Rojas Caracas:</t>
        </r>
        <r>
          <rPr>
            <sz val="9"/>
            <color indexed="81"/>
            <rFont val="Tahoma"/>
            <family val="2"/>
          </rPr>
          <t xml:space="preserve">
ESTE COMO ES UNA SUSCRIPCION Y NO UN SERVICIO ENTONCES DEBE SER TIPO DE CONTRATO: OTRO</t>
        </r>
      </text>
    </comment>
    <comment ref="I236" authorId="0" shapeId="0" xr:uid="{3465D8A6-D1F3-4E88-8B03-C25386C6A760}">
      <text>
        <r>
          <rPr>
            <b/>
            <sz val="9"/>
            <color indexed="81"/>
            <rFont val="Tahoma"/>
            <family val="2"/>
          </rPr>
          <t>Diana Carolina Rojas Caracas:</t>
        </r>
        <r>
          <rPr>
            <sz val="9"/>
            <color indexed="81"/>
            <rFont val="Tahoma"/>
            <family val="2"/>
          </rPr>
          <t xml:space="preserve">
SE PUBLICÓ EN 17 DE AGOSTO Y NO SE INFORMÓ EN SU MOMENTO</t>
        </r>
      </text>
    </comment>
    <comment ref="M241" authorId="0" shapeId="0" xr:uid="{44B588E3-1B35-4386-85BE-53AFB603A477}">
      <text>
        <r>
          <rPr>
            <b/>
            <sz val="9"/>
            <color indexed="81"/>
            <rFont val="Tahoma"/>
            <family val="2"/>
          </rPr>
          <t>Diana Carolina Rojas Caracas:</t>
        </r>
        <r>
          <rPr>
            <sz val="9"/>
            <color indexed="81"/>
            <rFont val="Tahoma"/>
            <family val="2"/>
          </rPr>
          <t xml:space="preserve">
REEMPLAZO DE ADRIANA GARCIA 1</t>
        </r>
      </text>
    </comment>
    <comment ref="U244" authorId="0" shapeId="0" xr:uid="{E95585E9-852F-4D06-ABAB-783F10EA01A8}">
      <text>
        <r>
          <rPr>
            <b/>
            <sz val="9"/>
            <color indexed="81"/>
            <rFont val="Tahoma"/>
            <family val="2"/>
          </rPr>
          <t>Diana Carolina Rojas Caracas:</t>
        </r>
        <r>
          <rPr>
            <sz val="9"/>
            <color indexed="81"/>
            <rFont val="Tahoma"/>
            <family val="2"/>
          </rPr>
          <t xml:space="preserve">
Quedó malo en Secop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<sst xmlns="http://schemas.openxmlformats.org/spreadsheetml/2006/main" count="5199" uniqueCount="1090">
  <si>
    <t>MODALIDAD</t>
  </si>
  <si>
    <t>TIPO DE PROCESO</t>
  </si>
  <si>
    <t>TIPO DE CONTRATO/CONVENIO</t>
  </si>
  <si>
    <t>TIPO DE PERSONA</t>
  </si>
  <si>
    <t>TIPO DE PS</t>
  </si>
  <si>
    <t>TIPO DE LABOR</t>
  </si>
  <si>
    <t>NO. PROCESO</t>
  </si>
  <si>
    <t>LINK DEL SECOP</t>
  </si>
  <si>
    <t>FECHA DE PUBLICACION</t>
  </si>
  <si>
    <t>ABOGADO</t>
  </si>
  <si>
    <t>NO. CONTRATO</t>
  </si>
  <si>
    <t>OBJETO</t>
  </si>
  <si>
    <t>CONTRATISTA</t>
  </si>
  <si>
    <t>GENERO</t>
  </si>
  <si>
    <t>NIT</t>
  </si>
  <si>
    <t>DV</t>
  </si>
  <si>
    <t>FECHA DE APROBACION - FIRMA</t>
  </si>
  <si>
    <t>FECHA DE INICIO (SECOP)</t>
  </si>
  <si>
    <t>MESINI</t>
  </si>
  <si>
    <t>FECHA FINALIZACION INICIAL</t>
  </si>
  <si>
    <t>PLAZO INICIAL EN SECOP (MESES)</t>
  </si>
  <si>
    <t>VALOR INICIAL CONTRATO (NUM)</t>
  </si>
  <si>
    <t>NO. PAGOS ESTIPULADOS</t>
  </si>
  <si>
    <t>VALOR CUOTA (NUM)</t>
  </si>
  <si>
    <t>NIVEL SEGÚN TABLA HONORARIOS</t>
  </si>
  <si>
    <t>CDP</t>
  </si>
  <si>
    <t>RUBRO PRINCIPAL</t>
  </si>
  <si>
    <t>TIPO DE GASTO</t>
  </si>
  <si>
    <t>FECHA CDP</t>
  </si>
  <si>
    <t>VALOR CDP</t>
  </si>
  <si>
    <t>CRP</t>
  </si>
  <si>
    <t>FECHA CRP</t>
  </si>
  <si>
    <t>VALOR 
CRP</t>
  </si>
  <si>
    <t>NOMBRE SUPERVISOR</t>
  </si>
  <si>
    <t>CARGO SUPERVISOR</t>
  </si>
  <si>
    <t xml:space="preserve">PROCESO </t>
  </si>
  <si>
    <t xml:space="preserve">DIRECCIÓN </t>
  </si>
  <si>
    <t>ADICIÓN/PRÓRROGA</t>
  </si>
  <si>
    <t>FECHA APROB. PRORROGA</t>
  </si>
  <si>
    <t>FECHA INICIO PRÓRROGA</t>
  </si>
  <si>
    <t>FECHA FIN PRORROGA</t>
  </si>
  <si>
    <t>PLAZO PRORROGA SECOP (MESES)</t>
  </si>
  <si>
    <t>FECHA APROB. ADICIÓN</t>
  </si>
  <si>
    <t>CDP ADICIÓN</t>
  </si>
  <si>
    <t>FECHA CDP ADC</t>
  </si>
  <si>
    <t>VALOR CDP ADC</t>
  </si>
  <si>
    <t>CRP ADICIÓN</t>
  </si>
  <si>
    <t>FECHA CRP ADC</t>
  </si>
  <si>
    <t>VALOR CRP ADC</t>
  </si>
  <si>
    <t>FECHA TERMINACION AMPLIADA</t>
  </si>
  <si>
    <t>PLAZO DE EJECUCIÓN AMPLIADO (DIAS)</t>
  </si>
  <si>
    <t>PLAZO EJECUCION AMPLIADO (MESES)</t>
  </si>
  <si>
    <t>LIBERADOS POR TERMINACIÓN ANTICIPADA</t>
  </si>
  <si>
    <t>VALOR TOTAL DEL CONTRATO</t>
  </si>
  <si>
    <t>VALOR VIGENTE</t>
  </si>
  <si>
    <t>LIBERACIONES</t>
  </si>
  <si>
    <t>RESTA</t>
  </si>
  <si>
    <t>CESIONARIO</t>
  </si>
  <si>
    <t>NIT CESIONARIO</t>
  </si>
  <si>
    <t>CEDENTE</t>
  </si>
  <si>
    <t>NIT CEDENTE</t>
  </si>
  <si>
    <t>FECHA APROB. CESIÓN</t>
  </si>
  <si>
    <t>TIEMPO CEDIDO (DIAS)</t>
  </si>
  <si>
    <t>TIEMPO CEDIDO (MESES)</t>
  </si>
  <si>
    <t>VALOR CEDIDO</t>
  </si>
  <si>
    <t>CONTRATACIÓN_DIRECTA</t>
  </si>
  <si>
    <t>PRESTACIÓN DE SERVICIOS PROFESIONALES Y APOYO</t>
  </si>
  <si>
    <t>PRESTACIÓN DE SERVICIOS</t>
  </si>
  <si>
    <t>Natural</t>
  </si>
  <si>
    <t>Prestación de servicios profesionales</t>
  </si>
  <si>
    <t>Contratista</t>
  </si>
  <si>
    <t>231.02.06.04-001-2023</t>
  </si>
  <si>
    <t>https://community.secop.gov.co/Public/Tendering/OpportunityDetail/Index?noticeUID=CO1.NTC.3753664&amp;isFromPublicArea=True&amp;isModal=False</t>
  </si>
  <si>
    <t>ANGÉLICA RADA</t>
  </si>
  <si>
    <t>PRESTACIÓN DE SERVICIOS PROFESIONALES COMO ASESOR(A) DENTRO DEL PROCESO DE GESTIÓN JURÍDICA, PARA BRINDAR APOYO INTEGRAL EN LOS PROCESOS DE CONTRATACIÓN Y EMITIR LOS CONCEPTOS JURÍDICOS QUE REQUIERA LA ENTIDAD</t>
  </si>
  <si>
    <t>MONICA LOPEZ OSPINA</t>
  </si>
  <si>
    <t>F</t>
  </si>
  <si>
    <t>2-120202008</t>
  </si>
  <si>
    <t>FUNCIONAMIENTO</t>
  </si>
  <si>
    <t>ANGÉLICA RADA PRADO</t>
  </si>
  <si>
    <t>Gestión Jurídica</t>
  </si>
  <si>
    <t>NO</t>
  </si>
  <si>
    <t>Prestación de servicios de apoyo a la gestión</t>
  </si>
  <si>
    <t>231.02.06.04-002-2023</t>
  </si>
  <si>
    <t>https://community.secop.gov.co/Public/Tendering/OpportunityDetail/Index?noticeUID=CO1.NTC.3753658&amp;isFromPublicArea=True&amp;isModal=False</t>
  </si>
  <si>
    <t>MÓNICA LÓPEZ</t>
  </si>
  <si>
    <t>PRESTACIÓN DE SERVICIOS DE APOYO A LA GESTIÓN COMO TÉCNICO EN LA OFICINA DE GESTIÓN JURÍDICA Y EN LA DIRECCIÓN GENERAL DE LA ENTIDAD APOYANDO LOS DIFERENTES PROCESOS ADMINISTRATIVOS Y CONTRACTUALES</t>
  </si>
  <si>
    <t>RACHEL ALEJANDRA RUIZ CASTILLO</t>
  </si>
  <si>
    <t>231.02.06.04-003-2023</t>
  </si>
  <si>
    <t>https://community.secop.gov.co/Public/Tendering/OpportunityDetail/Index?noticeUID=CO1.NTC.3753650&amp;isFromPublicArea=True&amp;isModal=False</t>
  </si>
  <si>
    <t>PRESTACIÓN DE SERVICIOS PROFESIONALES COMO ABOGADO, ADSCRITO A LA OFICINA ASESORA DE LA DIRECCIÓN Y A LA DIRECCIÓN GENERAL, BRINDANDO APOYO EN LOS DIFERENTES PROCESOS JURÍDICOS Y CONTRACTUALES QUE SE ADELANTEN EN LA BIBLIOTECA DEPARTAMENTAL JORGE GARCÉS BORRERO</t>
  </si>
  <si>
    <t>MARIA ISABEL BUITRAGO GRISALES</t>
  </si>
  <si>
    <t>231.02.06.04-004-2023</t>
  </si>
  <si>
    <t>https://community.secop.gov.co/Public/Tendering/OpportunityDetail/Index?noticeUID=CO1.NTC.3760897&amp;isFromPublicArea=True&amp;isModal=False</t>
  </si>
  <si>
    <t>PRESTACIÓN DE SERVICIOS PROFESIONALES COMO ASESOR(A), ADSCRITA A LA DIRECCIÓN GENERAL Y AL PROCESO DE GESTIÓN JURÍDICA, ADELANTANDO ACTIVIDADES RELACIONADAS CON LA ACTIVIDAD CONTRACTUAL DE LA ENTIDAD</t>
  </si>
  <si>
    <t xml:space="preserve">LAURA ARGOTE PARRA </t>
  </si>
  <si>
    <t>231.02.06.04-005-2023</t>
  </si>
  <si>
    <t>https://community.secop.gov.co/Public/Tendering/OpportunityDetail/Index?noticeUID=CO1.NTC.3761335&amp;isFromPublicArea=True&amp;isModal=False</t>
  </si>
  <si>
    <t>PRESTACIÓN DE SERVICIOS PROFESIONALES COMO ASESOR(A) DE LA DIRECCIÓN GENERAL, PARA LA ADMINISTRACIÓN Y LA PLANEACIÓN ESTRATÉGICA DE LA BIBLIOTECA DEPARTAMENTAL JORGE GARCÉS BORRERO</t>
  </si>
  <si>
    <t>MATILDE ANGELICA CABEZAS MURILLO</t>
  </si>
  <si>
    <t>MÓNICA ALEXANDRA PERLAZA OCHOA</t>
  </si>
  <si>
    <t>Dirección General</t>
  </si>
  <si>
    <t>231.02.06.04-006-2023</t>
  </si>
  <si>
    <t>https://community.secop.gov.co/Public/Tendering/OpportunityDetail/Index?noticeUID=CO1.NTC.3762405&amp;isFromPublicArea=True&amp;isModal=False</t>
  </si>
  <si>
    <t>PRESTACIÓN DE SERVICIOS PROFESIONALES PARA BRINDAR ASESORIA A LA DIRECCIÓN GENERAL Y A LA DIRECCIÓN ADMINISTRATIVA Y FINANCIERA COMO CONTADOR PÚBLICO ESPECIALIZADO DE LA BIBLIOTECA JORGE GARCÉS BORRERO</t>
  </si>
  <si>
    <t>RENE CANO CABRERA</t>
  </si>
  <si>
    <t>M</t>
  </si>
  <si>
    <t>231.02.06.04-007-2023</t>
  </si>
  <si>
    <t>https://community.secop.gov.co/Public/Tendering/OpportunityDetail/Index?noticeUID=CO1.NTC.3762275&amp;isFromPublicArea=True&amp;isModal=False</t>
  </si>
  <si>
    <t>PRESTACIÓN DE SERVICIOS PROFESIONALES PARA LA IMPLEMENTACIÓN Y SEGUIMIENTO AL SISTEMA DE GESTIÓN DE SEGURIDAD Y SALUD EN EL TRABAJO DE LA ENTIDAD DE ACUERDO A LA RESOLUCIÓN 0312 DEL 2019 EXPEDIDA POR EL MINISTERIO DEL TRABAJO</t>
  </si>
  <si>
    <t>ANGELA BERRIO</t>
  </si>
  <si>
    <t>GUSTAVO MUÑOZ GALINDEZ</t>
  </si>
  <si>
    <t>Gestión de Talento Humano</t>
  </si>
  <si>
    <t>231.02.06.04-008-2023</t>
  </si>
  <si>
    <t>https://community.secop.gov.co/Public/Tendering/OpportunityDetail/Index?noticeUID=CO1.NTC.3758893&amp;isFromPublicArea=True&amp;isModal=False</t>
  </si>
  <si>
    <t>PRESTACIÓN DE SERVICIOS DE APOYO A LA GESTIÓN COMO TÉCNICO, EN EL PROCESO DE TALENTO HUMANO RELACIONADOS CON LA PROYECCIÓN Y CONTROL DE ACTOS ADMINISTRATIVOS, LA AFILIACIÓN EN RIESGOS  LABORALES, Y OTRAS ACTIVIDADES OPERATIVAS DEL PROCESO</t>
  </si>
  <si>
    <t>ELIZABETH HUNG DUQUE</t>
  </si>
  <si>
    <t>231.02.06.04-009-2023</t>
  </si>
  <si>
    <t>https://community.secop.gov.co/Public/Tendering/OpportunityDetail/Index?noticeUID=CO1.NTC.3758641&amp;isFromPublicArea=True&amp;isModal=False</t>
  </si>
  <si>
    <t>PRESTACIÓN DE SERVICIOS DE APOYO A LA GESTIÓN COMO TÉCNICO, EN EL PROCESO DE TALENTO HUMANO RELACIONADO CON LA LIQUIDACIÓN DE NÓMINA, PRESTACIONES SOCIALES Y SEGURIDAD SOCIAL DE LOS FUNCIONARIOS DE LA BIBLIOTECA DEPARTAMENTAL JORGE GARCÉS BORRERO</t>
  </si>
  <si>
    <t>LAURA VALENTINA VARGAS MONSALVE</t>
  </si>
  <si>
    <t>231.02.06.04-010-2023</t>
  </si>
  <si>
    <t>https://community.secop.gov.co/Public/Tendering/OpportunityDetail/Index?noticeUID=CO1.NTC.3759145&amp;isFromPublicArea=True&amp;isModal=False</t>
  </si>
  <si>
    <t>BRINDAR APOYO PROFESIONAL AL PROCESO DE PLANEACIÓN Y MEJORAMIENTO CONTINUO COMO ADMINISTRADOR DE EMPRESAS PARA LA GESTIÓN DE CONTENIDO EN LAS PLATAFORMAS DIGITALES QUE HACEN SEGUIMIENTO A LA EJECUCIÓN Y EVALUACIÓN INSTITUCIONAL  DE ACUERDO A LA NORMATIVIDAD VIGENTE</t>
  </si>
  <si>
    <t>OSCAR EDUARDO LOPEZ CARDONA</t>
  </si>
  <si>
    <t>NELSON PARRA YATE</t>
  </si>
  <si>
    <t>Planeación y Mejoramiento Continuo</t>
  </si>
  <si>
    <t>231.02.06.04-011-2023</t>
  </si>
  <si>
    <t>https://community.secop.gov.co/Public/Tendering/OpportunityDetail/Index?noticeUID=CO1.NTC.3759435&amp;isFromPublicArea=True&amp;isModal=False</t>
  </si>
  <si>
    <t>BRINDAR APOYO PROFESIONAL AL PROCESO DE PLANEACIÓN Y MEJORAMIENTO CONTINUO DE LA ENTIDAD COMO MERCADÓLOGO PARA ACTUALIZAR EL  SISTEMA INTEGRADO DE GESTIÓN, FORMULAR Y MONITOREAR LA EJECUCIÓN DE PLANES, PROGRAMAS,  PROYECTOS Y REALIZAR EL ANÁLISIS ESTADÍSTICO DE  GESTIÓN INSTITUCIONAL</t>
  </si>
  <si>
    <t xml:space="preserve">PAOLA ANDREA MARIN FLOREZ </t>
  </si>
  <si>
    <t>231.02.06.04-012-2023</t>
  </si>
  <si>
    <t>https://community.secop.gov.co/Public/Tendering/OpportunityDetail/Index?noticeUID=CO1.NTC.3757495&amp;isFromPublicArea=True&amp;isModal=False</t>
  </si>
  <si>
    <t>BRINDAR APOYO PROFESIONAL COMO COMUNICADOR SOCIAL AL PROCESO DE COMUNICACIONES  DE ACUERDO A LOS LINEAMIENTOS DE LA POLÍTICA INSTITUCIONAL PARA GENERAR UN IMPACTO POSITIVO EN LA AUDIENCIA INTERNA Y EXTERNA UTILIZANDO MEDIOS DE DIVULGACIÓN TRADICIONAL Y DIGITAL</t>
  </si>
  <si>
    <t xml:space="preserve">MELANNY CRUZ GONZALEZ </t>
  </si>
  <si>
    <t>Comunicaciones</t>
  </si>
  <si>
    <t>231.02.06.04-013-2023</t>
  </si>
  <si>
    <t>https://community.secop.gov.co/Public/Tendering/OpportunityDetail/Index?noticeUID=CO1.NTC.3759188&amp;isFromPublicArea=True&amp;isModal=False</t>
  </si>
  <si>
    <t>PRESTACIÓN DE SERVICIOS PROFESIONALES EN LA DIRECCIÓN TÉCNICA PARA REALIZAR PROCESOS PRECONTRACTUALES, CONTRACTUALES Y ACCIONES QUE SE REQUIERAN PARA LA GESTIÓN MISIONAL</t>
  </si>
  <si>
    <t>YEINER ANDRES SILVA TORRES</t>
  </si>
  <si>
    <t>PATRICIA HELENA PIMIENTA GALLEGO</t>
  </si>
  <si>
    <t>Dirección Técnica</t>
  </si>
  <si>
    <t>231.02.06.04-014-2023</t>
  </si>
  <si>
    <t>https://community.secop.gov.co/Public/Tendering/OpportunityDetail/Index?noticeUID=CO1.NTC.3762142&amp;isFromPublicArea=True&amp;isModal=False</t>
  </si>
  <si>
    <t>PRESTACIÓN DE SERVICIOS DE APOYO A LA GESTIÓN  PARA EL DESARROLLO DE ACTIVIDADES  RELACIONADAS CON EL MANEJO DE DOCUMENTOS Y LA PROMOCIÓN DE LECTURA EN LOS MUNICIPIOS DEL VALLE DEL CAUCA EN EL PROCESO DE PROMOCIÓN DE LECTURA Y ESCRITURA</t>
  </si>
  <si>
    <t>TERESA INES ESCOBAR POSADA</t>
  </si>
  <si>
    <t>2-120202009</t>
  </si>
  <si>
    <t>Promoción de Lectura y Escritura</t>
  </si>
  <si>
    <t>231.02.06.04-015-2023</t>
  </si>
  <si>
    <t>https://community.secop.gov.co/Public/Tendering/OpportunityDetail/Index?noticeUID=CO1.NTC.3759466&amp;isFromPublicArea=True&amp;isModal=False</t>
  </si>
  <si>
    <t>PRESTACIÓN DE SERVICIOS COMO PROFESIONAL PARA REALIZAR ACCIONES PARA LA APROPIACIÓN SOCIAL DE LA CIENCIA Y DIVULGACIÓN CIENTÍFICA DE LA BIBLIOTECA DEPARTAMENTAL JORGE GARCÉS BORRERO EN EL PROCESO DE CIENCIA Y CULTURA DE LA DIRECCIÓN TÉCNICA</t>
  </si>
  <si>
    <t>ARLEX JULIAN LOPEZ MENESES</t>
  </si>
  <si>
    <t>Promoción de Ciencia y Cultura</t>
  </si>
  <si>
    <t>231.02.06.04-016-2023</t>
  </si>
  <si>
    <t>https://community.secop.gov.co/Public/Tendering/OpportunityDetail/Index?noticeUID=CO1.NTC.3761341&amp;isFromPublicArea=True&amp;isModal=False</t>
  </si>
  <si>
    <t>MARÍA ISABEL BUITRAGO</t>
  </si>
  <si>
    <t>PRESTACIÓN DE SERVICIOS DE APOYO A LA GESTIÓN EN ACTIVIDADES MISIONALES DE VISIBILIZACIÓN DE LOS PROCESOS DE LA DIRECCIÓN TÉCNICA EN CUMPLIMIENTO A LO ESTABLECIDO EN LA LEY 1379 DE 2010</t>
  </si>
  <si>
    <t>VALENTINA POTES ROJAS</t>
  </si>
  <si>
    <t>231.02.06.04-017-2023</t>
  </si>
  <si>
    <t>https://community.secop.gov.co/Public/Tendering/OpportunityDetail/Index?noticeUID=CO1.NTC.3771980&amp;isFromPublicArea=True&amp;isModal=False</t>
  </si>
  <si>
    <t>PRESTACIÓN DE SERVICIOS DE APOYO A LA GESTIÓN COMO BACHILLER EN LA ATENCIÓN DE SERVICIOS DE INFORMACIÓN A LOS USUARIOS DE LA BIBLIOTECA DEPARTAMENTAL JORGE GARCÉS BORRERO EN CUMPLIMIENTO A LA LEY 1379 DE 2010 EN EL PROCESO DE SERVICIOS BIBLIOTECARIOS</t>
  </si>
  <si>
    <t>JACKELINE COSME CEDEÑO</t>
  </si>
  <si>
    <t>LAURA CONSTANZA MENDEZ RINCON</t>
  </si>
  <si>
    <t>Servicios Bibliotecarios y de consulta</t>
  </si>
  <si>
    <t>231.02.06.04-018-2023</t>
  </si>
  <si>
    <t>https://community.secop.gov.co/Public/Tendering/OpportunityDetail/Index?noticeUID=CO1.NTC.3762130&amp;isFromPublicArea=True&amp;isModal=False</t>
  </si>
  <si>
    <t>PRESTACIÓN DE SERVICIOS DE APOYO A LA GESTIÓN COMO BACHILLER REALIZANDO LAS ACTIVIDADES QUE SE REQUIERAN DEL MATERIAL SERIAL Y /O BIBLIOGRÁFICO EN EL ÁREA DE DESARROLLO DE COLECCIONES DE LA BIBLIOTECA DEPARTAMENTAL JORGE GARCÉS BORRERO</t>
  </si>
  <si>
    <t>NELCY SERRANO PIRA</t>
  </si>
  <si>
    <t>Desarrollo de Colecciones</t>
  </si>
  <si>
    <t>231.02.06.04-019-2023</t>
  </si>
  <si>
    <t>https://community.secop.gov.co/Public/Tendering/OpportunityDetail/Index?noticeUID=CO1.NTC.3761511&amp;isFromPublicArea=True&amp;isModal=False</t>
  </si>
  <si>
    <t>PRESTACIÓN DE SERVICIOS DE APOYO A LA GESTIÓN COMO TÉCNICO PARA CONTRIBUIR CON LA  IMPLEMENTACIÓN DE LA  POLÍTICA DEPARTAMENTAL DE LECTURA, ESCRITURA Y ORALIDAD EN EL PROCESO DE PROMOCIÓN DE LECTURA Y ESCRITURA DE LA BIBLIOTECA DEPARTAMENTAL JORGE GARCÉS BORRERO</t>
  </si>
  <si>
    <t>JOSE LUIS GIRALDO NAVARRETE</t>
  </si>
  <si>
    <t>231.02.06.04-020-2023</t>
  </si>
  <si>
    <t>https://community.secop.gov.co/Public/Tendering/OpportunityDetail/Index?noticeUID=CO1.NTC.3762015&amp;isFromPublicArea=True&amp;isModal=False</t>
  </si>
  <si>
    <t>MAYRA DANIELA VALENCIA LOPEZ</t>
  </si>
  <si>
    <t>231.02.06.04-021-2023</t>
  </si>
  <si>
    <t>https://community.secop.gov.co/Public/Tendering/OpportunityDetail/Index?noticeUID=CO1.NTC.3759199&amp;isFromPublicArea=True&amp;isModal=False</t>
  </si>
  <si>
    <t>JULIAN ANDRES VASQUEZ CEPEDA</t>
  </si>
  <si>
    <t>ARRENDAMIENTOS Y ADQUISICION INMUEBLLES</t>
  </si>
  <si>
    <t>ARRENDAMIENTO DE INMUEBLES</t>
  </si>
  <si>
    <t>Jurídica</t>
  </si>
  <si>
    <t>N/A</t>
  </si>
  <si>
    <t>Arrendatario</t>
  </si>
  <si>
    <t>231.02.06.02-022-2023</t>
  </si>
  <si>
    <t>https://community.secop.gov.co/Public/Tendering/OpportunityDetail/Index?noticeUID=CO1.NTC.4009716&amp;isFromPublicArea=True&amp;isModal=False</t>
  </si>
  <si>
    <t>LAURA ARGOTE</t>
  </si>
  <si>
    <t>ARRENDAMIENTO DE UN ESPACIO CON UN ÁREA DE 1,8 M2 EN EL SEGUNDO PISO - LOBBY Y UN ÁREA DE 1,3 M2 EN EL TERCER PISO DE LA BIBLIOTECA DEPARTAMENTAL JORGE GARCÉS BORRERO, CON DESTINO EXCLUSIVO DE FUNCIONAMIENTO DE TRES (3) MÁQUINAS DISPENSADORAS AUTOMÁTICAS DE ALIMENTOS TIPO SNACKS, BEBIDAS REFRESCANTES, BEBIDAS CALIENTES Y ALIMENTOS SALUDABLES, COMO ACTIVIDAD COMERCIAL ESPECÍFICA DEL ARRENDATARIO.</t>
  </si>
  <si>
    <t>POPULAR SMALL MARKET SAS</t>
  </si>
  <si>
    <t>febrero</t>
  </si>
  <si>
    <t>ÁNGELA CASTIBLANCO ALBÁN</t>
  </si>
  <si>
    <t>Gestión Financiera</t>
  </si>
  <si>
    <t>231.02.06.04-023-2023</t>
  </si>
  <si>
    <t>https://community.secop.gov.co/Public/Tendering/OpportunityDetail/Index?noticeUID=CO1.NTC.3761776&amp;isFromPublicArea=True&amp;isModal=False</t>
  </si>
  <si>
    <t>GIOVANNY STEVEN BORRERO HURTADO</t>
  </si>
  <si>
    <t>231.02.06.04-024-2023</t>
  </si>
  <si>
    <t>https://community.secop.gov.co/Public/Tendering/OpportunityDetail/Index?noticeUID=CO1.NTC.3759033&amp;isFromPublicArea=True&amp;isModal=False</t>
  </si>
  <si>
    <t>RECHAZADO</t>
  </si>
  <si>
    <t>231.02.06.04-025-2023</t>
  </si>
  <si>
    <t>https://community.secop.gov.co/Public/Tendering/OpportunityDetail/Index?noticeUID=CO1.NTC.3761961&amp;isFromPublicArea=True&amp;isModal=False</t>
  </si>
  <si>
    <t>JESSICA THALIA OSORIO MALES</t>
  </si>
  <si>
    <t>231.02.06.04-026-2023</t>
  </si>
  <si>
    <t>https://community.secop.gov.co/Public/Tendering/OpportunityDetail/Index?noticeUID=CO1.NTC.3768464&amp;isFromPublicArea=True&amp;isModal=False</t>
  </si>
  <si>
    <t>PRESTACIÓN DE SERVICIOS DE APOYO A LA GESTIÓN  EN LA ATENCIÓN DE SERVICIOS DE INFORMACIÓN A LA POBLACIÓN CON DISCAPACIDAD  EN LA SALA HELLEN KELLER Y A QUIENES INTERACTÚAN CON ESTOS  USUARIOS EN EL DEPARTAMENTO  EN CUMPLIMIENTO A LA LEY 1379 DE 2010</t>
  </si>
  <si>
    <t>JUAN GABRIEL SOTO</t>
  </si>
  <si>
    <t>231.02.06.04-027-2023</t>
  </si>
  <si>
    <t>https://community.secop.gov.co/Public/Tendering/OpportunityDetail/Index?noticeUID=CO1.NTC.3761967&amp;isFromPublicArea=True&amp;isModal=False</t>
  </si>
  <si>
    <t>MARIA LUDIVIA RAMOS ZAPATA</t>
  </si>
  <si>
    <t>231.02.06.04-028-2023</t>
  </si>
  <si>
    <t>https://community.secop.gov.co/Public/Tendering/OpportunityDetail/Index?noticeUID=CO1.NTC.3761517&amp;isFromPublicArea=True&amp;isModal=False</t>
  </si>
  <si>
    <t>LUIS DAVID PADILLA TORO</t>
  </si>
  <si>
    <t>231.02.06.04-029-2023</t>
  </si>
  <si>
    <t>https://community.secop.gov.co/Public/Tendering/OpportunityDetail/Index?noticeUID=CO1.NTC.3761519&amp;isFromPublicArea=True&amp;isModal=False</t>
  </si>
  <si>
    <t>PRESTACIÓN DE SERVICIOS TÉCNICOS DE APOYO A LA GESTIÓN PARA LA ATENCIÓN DE LOS SERVICIOS DE PRÉSTAMO Y ALQUILER  DE LAS SALAS Y AUDITORIOS DE LA BIBLIOTECA DEPARTAMENTAL JORGE GARCÉS BORRERO</t>
  </si>
  <si>
    <t>HERNAN ALONSO CONTRERAS TOVAR</t>
  </si>
  <si>
    <t>FRANCY LORENA CASTAÑO CASTAÑEDA</t>
  </si>
  <si>
    <t>Mercadeo</t>
  </si>
  <si>
    <t>231.02.06.04-030-2023</t>
  </si>
  <si>
    <t>https://community.secop.gov.co/Public/Tendering/OpportunityDetail/Index?noticeUID=CO1.NTC.3797656&amp;isFromPublicArea=True&amp;isModal=False</t>
  </si>
  <si>
    <t>PRESTACIÓN DE SERVICIOS COMO PROFESIONAL ESPECIALIZADO PARA BRINDAR ACOMPAÑAMIENTO DE LOS PROCESOS CONTABLES, PRESUPUESTALES Y FINANCIEROS DE LA BIBLIOTECA DEPARTAMENTAL JORGE GARCÉS BORRERO.</t>
  </si>
  <si>
    <t>AMILVIA COCA PINZON</t>
  </si>
  <si>
    <t>231.02.06.04-031-2023</t>
  </si>
  <si>
    <t>https://community.secop.gov.co/Public/Tendering/OpportunityDetail/Index?noticeUID=CO1.NTC.3761764&amp;isFromPublicArea=True&amp;isModal=False</t>
  </si>
  <si>
    <t>PRESTACIÓN DE SERVICIOS COMO PROFESIONAL PARA EL DESARROLLO DE LAS ACTIVIDADES DEL ÁREA DE TESORERÍA, PRESUPUESTO Y CONTABILIDAD EN LA DIRECCCIÓN ADMINISTRATIVA Y FINANCIERA DE LA BIBLIOTECA DEPARTAMENTAL JORGE GARCÉS BORRERO</t>
  </si>
  <si>
    <t>MARICELA RIVAS BEJARANO</t>
  </si>
  <si>
    <t>231.02.06.04-032-2023</t>
  </si>
  <si>
    <t>https://community.secop.gov.co/Public/Tendering/OpportunityDetail/Index?noticeUID=CO1.NTC.3762450&amp;isFromPublicArea=True&amp;isModal=False</t>
  </si>
  <si>
    <t>PRESTACIÓN DE SERVICIOS DE APOYO A LA GESTIÓN DE LA DIRECCIÓN ADMINISTRATIVA Y FINANCIERA BRINDANDO APOYO EN  LOS PROCESOS RELACIONADOS CON LA GESTIÓN DOCUMENTAL Y DE ATENCIÓN AL CIUDADANO</t>
  </si>
  <si>
    <t>VIVIANA HERNANDEZ LENIS</t>
  </si>
  <si>
    <t>Gestión Administrativa</t>
  </si>
  <si>
    <t>231.02.06.04-033-2023</t>
  </si>
  <si>
    <t>https://community.secop.gov.co/Public/Tendering/OpportunityDetail/Index?noticeUID=CO1.NTC.3761766&amp;isFromPublicArea=True&amp;isModal=False</t>
  </si>
  <si>
    <t>PRESTACIÓN DE SERVICIOS PROFESIONALES COMO CONTADOR EN LA DIRECCION ADMINISTRATIVA Y FINANCIERA DE LA BIBLIOTECA DEPARTAMENTAL JORGE GARCÉS BORRERO</t>
  </si>
  <si>
    <t>CAMILO ANDRES BONILLA CERTUCHE</t>
  </si>
  <si>
    <t>231.02.06.04-034-2023</t>
  </si>
  <si>
    <t>https://community.secop.gov.co/Public/Tendering/OpportunityDetail/Index?noticeUID=CO1.NTC.3772142&amp;isFromPublicArea=True&amp;isModal=False</t>
  </si>
  <si>
    <t>PRESTACIÓN DE SERVICIOS PROFESIONALES PARA REALIZAR EL APOYO A LA SUPERVISIÓN TÉCNICA DEL PROYECTO DE IMPLEMENTACIÓN DE LA ESTRATEGIA DE "MUSEOS ALIADOS DEL VALLE DEL CAUCA - MALVA" Y ASESORAR EN LOS DEMÁS PROYECTOS DE LA ENTIDAD</t>
  </si>
  <si>
    <t>SEBASTIAN CAMILO LUCUARA MEDINA</t>
  </si>
  <si>
    <t>231.02.06.04-035-2023</t>
  </si>
  <si>
    <t>https://community.secop.gov.co/Public/Tendering/OpportunityDetail/Index?noticeUID=CO1.NTC.3761522&amp;isFromPublicArea=True&amp;isModal=False</t>
  </si>
  <si>
    <t>PRESTACIÓN DE SERVICIOS COMO TÉCNICO PARA BRINDAR APOYO EN LOS SISTEMAS INFORMÁTICOS, DE COMUNICACIÓN, EQUIPOS  Y DEMÁS PROCESOS DE LA OFICINA DE TELEMÁTICA EN LA BIBLIOTECA DEPARTAMENTAL JORGE GARCÉS BORRERO</t>
  </si>
  <si>
    <t>JHONATAN STIVEN QUIÑONES PERLAZA</t>
  </si>
  <si>
    <t>Telemática</t>
  </si>
  <si>
    <t>231.02.06.04-036-2023</t>
  </si>
  <si>
    <t>https://community.secop.gov.co/Public/Tendering/OpportunityDetail/Index?noticeUID=CO1.NTC.3761772&amp;isFromPublicArea=True&amp;isModal=False</t>
  </si>
  <si>
    <t>PRESTACIÓN DE SERVICIOS DE APOYO A LA GESTIÓN EN LA DIRECCIÓN ADMINISTRATIVA Y FINANCIERA, OFICINA DE RECAUDO Y RECEPCIÓN,  DE LA BIBLIOTECA DEPARTAMENTAL JORGE GARCÉS BORRERO</t>
  </si>
  <si>
    <t>LAURA XIMENA DIAZ ORTIZ</t>
  </si>
  <si>
    <t>231.02.06.04-037-2023</t>
  </si>
  <si>
    <t>https://community.secop.gov.co/Public/Tendering/OpportunityDetail/Index?noticeUID=CO1.NTC.3762134&amp;isFromPublicArea=True&amp;isModal=False</t>
  </si>
  <si>
    <t>PRESTAR LOS SERVICIOS PROFESIONALES COMO INGENIERO INFORMÁTICO EN  LA DIRECCIÓN ADMINISTRATIVA Y FINANCIERA BRINDANDO EL APOYO REQUERIDO PARA LA OFICINA DE RECURSOS FISICOS EN LA BIBLIOTECA DEPARTAMENTAL JORGE GARCES BORRERO</t>
  </si>
  <si>
    <t>BELSY YURANY MESU BORRERO</t>
  </si>
  <si>
    <t>231.02.06.04-038-2023</t>
  </si>
  <si>
    <t>https://community.secop.gov.co/Public/Tendering/OpportunityDetail/Index?noticeUID=CO1.NTC.3761760&amp;isFromPublicArea=True&amp;isModal=False</t>
  </si>
  <si>
    <t>PRESTACIÓN DE SERVICIOS COMO CONDUCTOR EN LOS VEHÍCULOS DE PROPIEDAD DE LA BIBLIOTECA DEPARTAMENTAL JORGE GARCÉS BORRERO, PARA FACILITAR EL DESPLAZAMIENTO EN LA DIRECCIÓN GENERAL Y DIRECCIÓN ADMINISTRATIVA Y FINANCIERA</t>
  </si>
  <si>
    <t>GENRY TRUJILLO BALANTA</t>
  </si>
  <si>
    <t>231.02.06.04-039-2023</t>
  </si>
  <si>
    <t>https://community.secop.gov.co/Public/Tendering/OpportunityDetail/Index?noticeUID=CO1.NTC.3762250&amp;isFromPublicArea=True&amp;isModal=False</t>
  </si>
  <si>
    <t>PRESTACIÓN DE SERVICIOS DE APOYO A LA GESTIÓN PARA SERVICIO DE MENSAJERÍA Y CORRESPONDENCIA, EN LA BIBLIOTECA DEPARTAMENTAL JORGE GARCÉS BORRERO</t>
  </si>
  <si>
    <t>HECTOR FABIO ZEA AGUDELO</t>
  </si>
  <si>
    <t>231.02.06.04-040-2023</t>
  </si>
  <si>
    <t>https://community.secop.gov.co/Public/Tendering/OpportunityDetail/Index?noticeUID=CO1.NTC.3761528&amp;isFromPublicArea=True&amp;isModal=False</t>
  </si>
  <si>
    <t>PRESTACIÓN DE SERVICIOS COMO TÉCNICO PARA BRINDAR APOYO A LA GESTIÓN ADMINISTRATIVA Y A LAS DEMÁS ACTIVIDADES PROPIAS  DE LA OFICINA DE TELEMÁTICA EN LA BIBLIOTECA DEPARTAMENTAL JORGE GARCÉS BORRERO</t>
  </si>
  <si>
    <t>EDISON FERLEY ARROYAVE HINCAPIE</t>
  </si>
  <si>
    <t>CONVOCATORIA_PÚBLICA</t>
  </si>
  <si>
    <t>MÍNIMA CUANTÍA</t>
  </si>
  <si>
    <t>Proveedor</t>
  </si>
  <si>
    <t>231.02.06.01-041-2023</t>
  </si>
  <si>
    <t>https://community.secop.gov.co/Public/Tendering/OpportunityDetail/Index?noticeUID=CO1.NTC.3779624&amp;isFromPublicArea=True&amp;isModal=False</t>
  </si>
  <si>
    <t>PRESTACION DE SERVICIO DE ÁREA PROTEGIDA PARA A) ATENCIÓN MEDICA PRE-HOSPITALARIA DE EMERGENCIAS, URGENCIAS Y CONSULTAS PRIORITARIAS DE LOS EMPLEADOS, CONTRATISTAS DE PRESTACIÓN DE SERVICIOS PERSONALES, USUARIOS Y VISITANTES DE LA BIBLIOTECA DEPARTAMENTAL, QUE SE ENCUENTREN DENTRO DE LAS INSTALACIONES DE LA ENTIDAD UBICADA EN LA CALLE 5 # 24 A - 91) B) TRASLADO DEL PACIENTE AL CENTRO ASISTENCIAL, EN CASO QUE EL MÉDICO QUE REALIZA LA VALORACIÓN LO CONSIDERE NECESARIO, C) ORIENTACIÓN TELEFÓNICA</t>
  </si>
  <si>
    <t>EMERMEDICA S.A SERVICIOS DE AMBULANCIA PREPAGADOS</t>
  </si>
  <si>
    <t>LICITACIÓN PÚBLICA</t>
  </si>
  <si>
    <t>Prestación de servicios de apoyo tercerizados</t>
  </si>
  <si>
    <t>231.02.06.01-042-2023</t>
  </si>
  <si>
    <t>https://community.secop.gov.co/Public/Tendering/OpportunityDetail/Index?noticeUID=CO1.NTC.3971231&amp;isFromPublicArea=True&amp;isModal=False</t>
  </si>
  <si>
    <t>CONTRATAR EL SERVICIO DE VIGILANCIA Y SEGURIDAD PRIVADA CON MEDIO HUMANO, PARA LAS INSTALACIONES DE LA BIBLIOTECA DEPARTAMENTAL JORGE GARCÉS BORRERO, DE ACUERDO CON LAS CARACTERÍSTICAS Y ESPECIFICACIONES TÉCNICAS EXIGIDAS.</t>
  </si>
  <si>
    <t>EMPRESA DE VIGILANCIA Y SEGURIDAD PRIVADA SERVIGPODER LTDA</t>
  </si>
  <si>
    <t>Dirección Administrativa y Financiera</t>
  </si>
  <si>
    <t>ADICION</t>
  </si>
  <si>
    <t>231.02.06.01-043-2023</t>
  </si>
  <si>
    <t>https://community.secop.gov.co/Public/Tendering/OpportunityDetail/Index?noticeUID=CO1.NTC.3892538&amp;isFromPublicArea=True&amp;isModal=False</t>
  </si>
  <si>
    <t>PRESTACIÓN DE SERVICIO COLECTIVO DE PLAN FUNERARIO PARA LOS EMPLEADOS DE LA BIBLIOTECA DEPARTAMENTAL JORGE GARCÉS BORRERO Y SUS RESPECTIVOS GRUPOS FAMILIARES, DANDO CUMPLIMIENTO AL PLAN DE BIENESTAR SOCIAL Y EL NUMERAL 1 DEL ARTÍCULO 6: AUXILIOS, ESTIPULADO EN EL ACUERDO LABORAL VIGENTE DE LA BIBLIOTECA DEPARTAMENTAL JORGE GARCES BORRERO</t>
  </si>
  <si>
    <t>FUNERARIAS Y CAMPOSANTOS METROPOLITANO ARQUIDIOCESIS DE CALI</t>
  </si>
  <si>
    <t>231.02.06.04-044-2023</t>
  </si>
  <si>
    <t>https://community.secop.gov.co/Public/Tendering/OpportunityDetail/Index?noticeUID=CO1.NTC.4017373&amp;isFromPublicArea=True&amp;isModal=False</t>
  </si>
  <si>
    <t>PRESTACIÓN DE SERVICIOS DE APOYO A LA GESTIÓN COMO BACHILLER EN LA ATENCIÓN DE SERVICIOS DE INFORMACIÓN A LOS USUARIOS DE LA BIBLIOTECA DEPARTAMENTAL JORGE GARCÉS BORRERO EN CUMPLIMIENTO A LA LEY 1379 DE 2010 EN EL PROCESO DE SERVICIOS BIBLIOTECARIOS Y DE CONSULTA</t>
  </si>
  <si>
    <t>ANGIE MARCELA RIAÑO CARTAGENA</t>
  </si>
  <si>
    <t>Servicios Bibliotecarios y de Consulta</t>
  </si>
  <si>
    <t>SI</t>
  </si>
  <si>
    <t>231.02.06.04-045-2023</t>
  </si>
  <si>
    <t>https://community.secop.gov.co/Public/Tendering/OpportunityDetail/Index?noticeUID=CO1.NTC.4029515&amp;isFromPublicArea=True&amp;isModal=False</t>
  </si>
  <si>
    <t>PRESTACIÓN DE SERVICIOS DE APOYO A LA GESTIÓN COMO BACHILLER EN EL PROCESO DE PROMOCIÓN DE CIENCIA Y CULTURA DE LA BIBLIOTECA DEPARTAMENTAL JORGE GARCÉS BORRERO</t>
  </si>
  <si>
    <t>DIEGO FERNANDO LOPEZ CASTRO</t>
  </si>
  <si>
    <t>231.02.06.04-046-2023</t>
  </si>
  <si>
    <t>https://community.secop.gov.co/Public/Tendering/OpportunityDetail/Index?noticeUID=CO1.NTC.4033382&amp;isFromPublicArea=True&amp;isModal=False</t>
  </si>
  <si>
    <t>PRESTACIÓN DE SERVICIOS DE APOYO A LA GESTIÓN COMO BACHILLER EN LA BIBLIOTECA DEPARTAMENTAL JORGE GARCÉS BORRERO BRINDANDO ATENCIÓN E INFORMACIÓN EN LOS SERVICIOS BIBLIOTECARIOS A LOS USUARIOS EN CUMPLIMIENTO A LA LEY 1379 DE 2010, PARA REALIZAR ACTIVIDADES EN HORARIOS EXTENDIDOS Y JORNADAS DE FIN DE SEMANA</t>
  </si>
  <si>
    <t>DORA ELENA MORCILLO HERRERA</t>
  </si>
  <si>
    <t>231.02.06.04-047-2023</t>
  </si>
  <si>
    <t>https://community.secop.gov.co/Public/Tendering/OpportunityDetail/Index?noticeUID=CO1.NTC.4029470&amp;isFromPublicArea=True&amp;isModal=False</t>
  </si>
  <si>
    <t>GLORIA AMPARO MORIONES DIAZ</t>
  </si>
  <si>
    <t>231.02.06.04-048-2023</t>
  </si>
  <si>
    <t>https://community.secop.gov.co/Public/Tendering/OpportunityDetail/Index?noticeUID=CO1.NTC.4030240&amp;isFromPublicArea=True&amp;isModal=False</t>
  </si>
  <si>
    <t>PRESTACIÓN DE SERVICIOS DE APOYO EN EL PROCESAMIENTO DE MATERIAL BIBLIOGRÁFICO EN LA BIBLIOTECA DEPARTAMENTAL JORGE GARCÉS BORRERO</t>
  </si>
  <si>
    <t>JAIR MAURICIO MUÑOZ GUTIERREZ</t>
  </si>
  <si>
    <t>231.02.06.04-049-2023</t>
  </si>
  <si>
    <t>https://community.secop.gov.co/Public/Tendering/OpportunityDetail/Index?noticeUID=CO1.NTC.4014085&amp;isFromPublicArea=True&amp;isModal=False</t>
  </si>
  <si>
    <t>JENNY GISELLA ORREGO MILLAN</t>
  </si>
  <si>
    <t>231.02.06.04-050-2023</t>
  </si>
  <si>
    <t>https://community.secop.gov.co/Public/Tendering/OpportunityDetail/Index?noticeUID=CO1.NTC.4017660&amp;isFromPublicArea=True&amp;isModal=False</t>
  </si>
  <si>
    <t>JOHN ANTONY QUIJANO MESA</t>
  </si>
  <si>
    <t>231.02.06.04-051-2023</t>
  </si>
  <si>
    <t>https://community.secop.gov.co/Public/Tendering/OpportunityDetail/Index?noticeUID=CO1.NTC.4025895&amp;isFromPublicArea=True&amp;isModal=False</t>
  </si>
  <si>
    <t>KAREN JULIETH ARBOLEDA CUERO</t>
  </si>
  <si>
    <t>231.02.06.04-052-2023</t>
  </si>
  <si>
    <t>https://community.secop.gov.co/Public/Tendering/OpportunityDetail/Index?noticeUID=CO1.NTC.4022075&amp;isFromPublicArea=True&amp;isModal=False</t>
  </si>
  <si>
    <t>LEONARDO FABIO QUINTANA CORDOBA</t>
  </si>
  <si>
    <t>231.02.06.04-053-2023</t>
  </si>
  <si>
    <t>https://community.secop.gov.co/Public/Tendering/OpportunityDetail/Index?noticeUID=CO1.NTC.4022809&amp;isFromPublicArea=True&amp;isModal=False</t>
  </si>
  <si>
    <t>LUZ MARINA BENITEZ HURTADO</t>
  </si>
  <si>
    <t>231.02.06.04-054-2023</t>
  </si>
  <si>
    <t>https://community.secop.gov.co/Public/Tendering/OpportunityDetail/Index?noticeUID=CO1.NTC.4019296&amp;isFromPublicArea=True&amp;isModal=False</t>
  </si>
  <si>
    <t>MARTHA CECILIA GALLEGO OREJUELA</t>
  </si>
  <si>
    <t>231.02.06.04-055-2023</t>
  </si>
  <si>
    <t>https://community.secop.gov.co/Public/Tendering/OpportunityDetail/Index?noticeUID=CO1.NTC.4033675&amp;isFromPublicArea=True&amp;isModal=False</t>
  </si>
  <si>
    <t>DIANA LUCIA CANDELA ARANGO</t>
  </si>
  <si>
    <t>231.02.06.04-056-2023</t>
  </si>
  <si>
    <t>https://community.secop.gov.co/Public/Tendering/OpportunityDetail/Index?noticeUID=CO1.NTC.4028427&amp;isFromPublicArea=True&amp;isModal=False</t>
  </si>
  <si>
    <t>PABLO VALENCIA REINA</t>
  </si>
  <si>
    <t>231.02.06.04-057-2023</t>
  </si>
  <si>
    <t>https://community.secop.gov.co/Public/Tendering/OpportunityDetail/Index?noticeUID=CO1.NTC.4022734&amp;isFromPublicArea=True&amp;isModal=False</t>
  </si>
  <si>
    <t>PRESTACIÓN DE SERVICIOS DE APOYO A LA GESTIÓN COMO BACHILLER PARA REALIZAR ACTIVIDADES DE PROCESAMIENTO DE MATERIAL BIBLIOGRÁFICO Y SERIADO EN EL PROCESO DE DESARROLLO DE COLECCIONES DE LA BIBLIOTECA DEPARTAMENTAL JORGE GARCÉS BORRERO</t>
  </si>
  <si>
    <t>ANA CRISTINA ZAMBRANO SANCHEZ</t>
  </si>
  <si>
    <t>231.02.06.04-058-2023</t>
  </si>
  <si>
    <t>https://community.secop.gov.co/Public/Tendering/OpportunityDetail/Index?noticeUID=CO1.NTC.4014082&amp;isFromPublicArea=True&amp;isModal=False</t>
  </si>
  <si>
    <t>DANIELA MARTINEZ GOMEZ</t>
  </si>
  <si>
    <t>231.02.06.04-059-2023</t>
  </si>
  <si>
    <t>https://community.secop.gov.co/Public/Tendering/OpportunityDetail/Index?noticeUID=CO1.NTC.4022715&amp;isFromPublicArea=True&amp;isModal=False</t>
  </si>
  <si>
    <t>DIANA CATHERINE LASSO ZAPATA</t>
  </si>
  <si>
    <t>231.02.06.04-060-2023</t>
  </si>
  <si>
    <t>https://community.secop.gov.co/Public/Tendering/OpportunityDetail/Index?noticeUID=CO1.NTC.4014039&amp;isFromPublicArea=True&amp;isModal=False</t>
  </si>
  <si>
    <t>PRESTACIÓN DE SERVICIOS DE APOYO A LA GESTIÓN DEL PROCESO DE DESARROLLO DE COLECCIONES PARA REALIZAR ACTIVIDADES DE PROCESAMIENTO DE MATERIAL BIBLIOGRÁFICO Y SERIADO INCLUIDO EL DE DONACIONES EN LA BIBLIOTECA DEPARTAMENTAL JORGE GARCÉS BORRERO</t>
  </si>
  <si>
    <t>KEYLA MELISSA ARIAS OLAVE</t>
  </si>
  <si>
    <t>1006306523-8</t>
  </si>
  <si>
    <t>SARIYED CASTAÑO GOMEZ</t>
  </si>
  <si>
    <t>67033674-1</t>
  </si>
  <si>
    <t>231.02.06.04-061-2023</t>
  </si>
  <si>
    <t>https://community.secop.gov.co/Public/Tendering/OpportunityDetail/Index?noticeUID=CO1.NTC.4033386&amp;isFromPublicArea=True&amp;isModal=False</t>
  </si>
  <si>
    <t>PRESTACIÓN DE SERVICIOS DE APOYO A LA GESTIÓN  EN ACTIVIDADES MISIONALES DEL PROCESO DE PROMOCIÓN DE CIENCIA Y CULTURA EN EL FOMENTO Y DIFUSIÓN DE LAS DIFERENTES ACTIVIDADES CULTURALES EN CUMPLIMIENTO A LO ESTABLECIDO EN LA LEY 1379 DE 2010</t>
  </si>
  <si>
    <t>JUAN GUILLERMO BETANCOURT NIETO</t>
  </si>
  <si>
    <t>231.02.06.04-062-2023</t>
  </si>
  <si>
    <t>https://community.secop.gov.co/Public/Tendering/OpportunityDetail/Index?noticeUID=CO1.NTC.4033360&amp;isFromPublicArea=True&amp;isModal=False</t>
  </si>
  <si>
    <t>PRESTACIÓN DE SERVICIOS DE APOYO A LA GESTIÓN DESARROLLANDO ACTIVIDADES OPERATIVAS COMO CONDUCTOR DE LA BIBLIOTECA DEPARTAMENTAL JORGE GARCÉS BORRERO</t>
  </si>
  <si>
    <t>CARLOS HUMBERTO DORADO VALLAMIS</t>
  </si>
  <si>
    <t>231.02.06.04-063-2023</t>
  </si>
  <si>
    <t>https://community.secop.gov.co/Public/Tendering/OpportunityDetail/Index?noticeUID=CO1.NTC.4025975&amp;isFromPublicArea=True&amp;isModal=False</t>
  </si>
  <si>
    <t>PRESTACIÓN DE SERVICIOS DE APOYO A LA GESTIÓN EN LAS ACTIVIDADES MISIONALES DEL PROCESO DE PROMOCIÓN DE CIENCIA Y CULTURA</t>
  </si>
  <si>
    <t>JAIME PAREDES VARELA</t>
  </si>
  <si>
    <t>231.02.06.04-064-2023</t>
  </si>
  <si>
    <t>https://community.secop.gov.co/Public/Tendering/OpportunityDetail/Index?noticeUID=CO1.NTC.4030200&amp;isFromPublicArea=True&amp;isModal=False</t>
  </si>
  <si>
    <t>PRESTACIÓN DE SERVICIOS PROFESIONALES EN LA DIRECCIÓN TÉCNICA DE LA ENTIDAD, REALIZANDO EN LÍNEA EL SOPORTE TÉCNICO Y LA PARAMETRIZACIÓN EN EL SISTEMA DE INFORMACIÓN BIBLIOTECARIA</t>
  </si>
  <si>
    <t>ROCIO DEL SOCORRO CHAVEZ MUÑOZ</t>
  </si>
  <si>
    <t>27295131-0</t>
  </si>
  <si>
    <t>ANDRES MAURICIO CASTILLO CHAVES</t>
  </si>
  <si>
    <t>16944838-4</t>
  </si>
  <si>
    <t>231.02.06.04-065-2023</t>
  </si>
  <si>
    <t>https://community.secop.gov.co/Public/Tendering/OpportunityDetail/Index?noticeUID=CO1.NTC.4022753&amp;isFromPublicArea=True&amp;isModal=False</t>
  </si>
  <si>
    <t>PRESTACIÓN DE SERVICIOS PROFESIONALES COMO HISTORIADOR EN EL PROCESO DE GESTIÓN PATRIMONIAL DE LA BIBLIOTECA DEPARTAMENTAL JORGE GARCÉS BORRERO</t>
  </si>
  <si>
    <t>TITO JAVIER HERRADA VELEZ</t>
  </si>
  <si>
    <t>231.02.06.04-066-2023</t>
  </si>
  <si>
    <t>https://community.secop.gov.co/Public/Tendering/OpportunityDetail/Index?noticeUID=CO1.NTC.4031622&amp;isFromPublicArea=True&amp;isModal=False</t>
  </si>
  <si>
    <t>PRESTACIÓN DE SERVICIOS PROFESIONALES COMO ABOGADA EN EL PROCESO DE GESTIÓN JURÍDICA PARA ADELANTAR ACTIVIDADES RELACIONADAS CON LOS PROCESOS JUDICIALES Y DISCIPLINARIOS DE LA ENTIDAD</t>
  </si>
  <si>
    <t>AYDEE CUERO MARTINEZ</t>
  </si>
  <si>
    <t>231.02.06.04-067-2023</t>
  </si>
  <si>
    <t>https://community.secop.gov.co/Public/Tendering/OpportunityDetail/Index?noticeUID=CO1.NTC.4030680&amp;isFromPublicArea=True&amp;isModal=False</t>
  </si>
  <si>
    <t>PRESTACIÓN DE SERVICIOS PROFESIONALES  COMO ABOGADA PARA ASESORAR A  LA DIRECCIÓN GENERAL Y AL PROCESO DE GESTIÓN JURÍDICA</t>
  </si>
  <si>
    <t>ERIKA JOHANNA AGUILAR OLAYA</t>
  </si>
  <si>
    <t>231.02.06.04-068-2023</t>
  </si>
  <si>
    <t>https://community.secop.gov.co/Public/Tendering/OpportunityDetail/Index?noticeUID=CO1.NTC.4025885&amp;isFromPublicArea=True&amp;isModal=False</t>
  </si>
  <si>
    <t>PRESTACIÓN DE SERVICIOS DE APOYO A LA GESTIÓN COMO BACHILLER PARA ADELANTAR ACTIVIDADES DEL PROCESO DE PROMOCIÓN DE CIENCIA Y CULTURA EN CUMPLIMIENTO A LA LEY 1379 DE 2010</t>
  </si>
  <si>
    <t>JOHNNY ALEXANDER RAMOS DUQUE</t>
  </si>
  <si>
    <t>231.02.06.04-069-2023</t>
  </si>
  <si>
    <t>https://community.secop.gov.co/Public/Tendering/OpportunityDetail/Index?noticeUID=CO1.NTC.4025900&amp;isFromPublicArea=True&amp;isModal=False</t>
  </si>
  <si>
    <t>PRESTACIÓN DE SERVICIOS DE APOYO A LA GESTIÓN PARA REALIZAR ACTIVIDADES DE NIVEL ASISTENCIAL EN LA DIRECCIÓN GENERAL DE LA BIBLIOTECA DEPARTAMENTAL JORGE GARCÉS BORRERO</t>
  </si>
  <si>
    <t>JUAN DAVID RODRIGUEZ CAÑON</t>
  </si>
  <si>
    <t>231.02.06.04-070-2023</t>
  </si>
  <si>
    <t>https://community.secop.gov.co/Public/Tendering/OpportunityDetail/Index?noticeUID=CO1.NTC.4029608&amp;isFromPublicArea=True&amp;isModal=False</t>
  </si>
  <si>
    <t>PRESTACIÓN DE SERVICIOS PROFESIONALES COMO ARQUITECTA PARA REALIZAR APOYO TÉCNICO PARA EL MANTENIMIENTO Y LA ESTRUCTURA FÍSICA DE LAS DISTINTAS ÁREAS DE LA BIBLIOTECA DEPARTAMENTAL JORGE GARCÉS BORRERO</t>
  </si>
  <si>
    <t>LEIDY DANIELA CARDONA GARCIA</t>
  </si>
  <si>
    <t>231.02.06.04-071-2023</t>
  </si>
  <si>
    <t>https://community.secop.gov.co/Public/Tendering/OpportunityDetail/Index?noticeUID=CO1.NTC.4025689&amp;isFromPublicArea=True&amp;isModal=False</t>
  </si>
  <si>
    <t>PRESTACIÓN DE SERVICIOS PROFESIONALES COMO ASESOR DE LA DIRECCIÓN GENERAL PARA ADELANTAR ACTIVIDADES RELACIONADAS CON  LA POLÍTICA PÚBLICA DE ESCRITURA, LECTURA Y ORALIDAD EN EL VALLE DEL CAUCA Y LA PROMOCIÓN DE LOS SERVICIOS DE LA BIBLIOTECA DEPARTAMENTAL JORGE GARCÉS BORRERO</t>
  </si>
  <si>
    <t>MARIA CONSTANZA GARCIA ANDRADE</t>
  </si>
  <si>
    <t>231.02.06.04-072-2023</t>
  </si>
  <si>
    <t>https://community.secop.gov.co/Public/Tendering/OpportunityDetail/Index?noticeUID=CO1.NTC.4026015&amp;isFromPublicArea=True&amp;isModal=False</t>
  </si>
  <si>
    <t>SARITA ESTRADA HINCAPIE</t>
  </si>
  <si>
    <t>231.02.06.04-073-2023</t>
  </si>
  <si>
    <t>https://community.secop.gov.co/Public/Tendering/OpportunityDetail/Index?noticeUID=CO1.NTC.4022437&amp;isFromPublicArea=True&amp;isModal=False</t>
  </si>
  <si>
    <t>PRESTACIÓN DE SERVICIOS DE APOYO A LA GESTIÓN COMO TÉCNICO PARA CONTRIBUIR AL DESARROLLO DE LA ESTRATEGIA DE COMUNICACIONES DE LOS PROGRAMAS Y PROYECTOS EN LOS MUNICIPIOS DEL VALLE DEL CAUCA</t>
  </si>
  <si>
    <t>ALDEMAR DOMINGUEZ ESPINOSA</t>
  </si>
  <si>
    <t>231.02.06.04-074-2023</t>
  </si>
  <si>
    <t>https://community.secop.gov.co/Public/Tendering/OpportunityDetail/Index?noticeUID=CO1.NTC.4022922&amp;isFromPublicArea=True&amp;isModal=False</t>
  </si>
  <si>
    <t>PRESTACIÓN DE SERVICIOS PROFESIONALES COMO INGENIERO INDUSTRIAL PARA LA ACTUALIZACIÓN DEL SISTEMA INTEGRADO DE GESTIÓN INSTITUCIONAL</t>
  </si>
  <si>
    <t>ALEJANDRO SILVA JIMENEZ</t>
  </si>
  <si>
    <t>231.02.06.04-075-2023</t>
  </si>
  <si>
    <t>https://community.secop.gov.co/Public/Tendering/OpportunityDetail/Index?noticeUID=CO1.NTC.4022376&amp;isFromPublicArea=True&amp;isModal=False</t>
  </si>
  <si>
    <t>PRESTACIÓN DE SERVICIOS PROFESIONALES COMO PUBLICISTA PARA ELABORAR TODOS LOS CONCEPTOS GRÁFICOS CONTENIDOS EN EL PLAN DE COMUNICACIONES INTITUCIONAL</t>
  </si>
  <si>
    <t>JOHN ALEXANDER BOLAÑOS TOBON</t>
  </si>
  <si>
    <t>231.02.06.04-076-2023</t>
  </si>
  <si>
    <t>https://community.secop.gov.co/Public/Tendering/OpportunityDetail/Index?noticeUID=CO1.NTC.4029540&amp;isFromPublicArea=True&amp;isModal=False</t>
  </si>
  <si>
    <t>PRESTACIÓN DE SERVICIOS DE APOYO A LA GESTIÓN COMO TÉCNICO PARA LA ATENCIÓN DE VISITAS GUIADAS, PQRSD Y PROMOCIÓN DE SERVICIOS EN EL ÁREA DE MERCADEO</t>
  </si>
  <si>
    <t>MARIA ALEJANDRA GOMEZ HERNANDEZ</t>
  </si>
  <si>
    <t>231.02.06.04-077-2023</t>
  </si>
  <si>
    <t>https://community.secop.gov.co/Public/Tendering/OpportunityDetail/Index?noticeUID=CO1.NTC.4033366&amp;isFromPublicArea=True&amp;isModal=False</t>
  </si>
  <si>
    <t>PRESTACIÓN DE SERVICIOS DE APOYO A LA GESTIÓN DESARROLLANDO ACTIVIDADES OPERATIVAS COMO CONDUCTOR EN LA BIBLIOTECA DEPARTAMENTAL JORGE GARCÉS BORRERO</t>
  </si>
  <si>
    <t>ANDRES ARCADIO CASTRO PARRA</t>
  </si>
  <si>
    <t>231.02.06.04-078-2023</t>
  </si>
  <si>
    <t>https://community.secop.gov.co/Public/Tendering/OpportunityDetail/Index?noticeUID=CO1.NTC.4029622&amp;isFromPublicArea=True&amp;isModal=False</t>
  </si>
  <si>
    <t>PRESTACIÓN DE SERVICIOS DE APOYO A LA GESTIÓN  EN LA DIRECCIÓN  ADMINISTRATIVA Y FINANCIERA COMO TÉCNICO, BRINDANDO APOYO EN LA GESTIÓN DOCUMENTAL Y ARCHIVO DE LA BIBLIOTECA DEPARTAMENTAL JORGE GARCÉS BORRERO</t>
  </si>
  <si>
    <t>HAROLD MAURICIO ALZATE RENGIFO</t>
  </si>
  <si>
    <t>231.02.06.04-079-2023</t>
  </si>
  <si>
    <t>https://community.secop.gov.co/Public/Tendering/OpportunityDetail/Index?noticeUID=CO1.NTC.4033379&amp;isFromPublicArea=True&amp;isModal=False</t>
  </si>
  <si>
    <t>PRESTACIÓN DE SERVICIOS DE APOYO A LA GESTIÓN EN EL ARÉA DE TELEMÁTICA; COMO TÉCNICO EN SOPORTE, MANTENIMIENTO Y CONFIGURACIÓN DE LOS EQUIPOS DE COMPUTO,REDES DE COMUNICACIÓN, IMPRESORAS Y REDES DE DATOS DE LA ENTIDAD</t>
  </si>
  <si>
    <t>HELMAN ENRIQUE HERNANDEZ MARTINEZ</t>
  </si>
  <si>
    <t>231.02.06.04-080-2023</t>
  </si>
  <si>
    <t>https://community.secop.gov.co/Public/Tendering/OpportunityDetail/Index?noticeUID=CO1.NTC.4033371&amp;isFromPublicArea=True&amp;isModal=False</t>
  </si>
  <si>
    <t>PRESTACIÓN DE SERVICIOS DE APOYO A LA GESTIÓN REALIZANDO ACTIVIDADES ASISTENCIALES  EN LA BIBLIOTECA DEPARTAMENTAL JORGE GARCÉS BORRERO</t>
  </si>
  <si>
    <t>JAIRO DE JESUS ARROYAVE BOTERO</t>
  </si>
  <si>
    <t>231.02.06.04-081-2023</t>
  </si>
  <si>
    <t>https://community.secop.gov.co/Public/Tendering/OpportunityDetail/Index?noticeUID=CO1.NTC.4108410&amp;isFromPublicArea=True&amp;isModal=False</t>
  </si>
  <si>
    <t>PRESTACIÓN DE SERVICIOS DE APOYO A LA GESTIÓN COMO TÉCNICO PARA EL DESARROLLO DE LOS PROYECTOS DE LA BIBLIOTECA DEPARTAMENTAL JORGE GARCÉS BORRERO</t>
  </si>
  <si>
    <t>LADY CINETH ROSSO PEREA</t>
  </si>
  <si>
    <t>231.02.06.04-082-2023</t>
  </si>
  <si>
    <t>https://community.secop.gov.co/Public/Tendering/OpportunityDetail/Index?noticeUID=CO1.NTC.4030748&amp;isFromPublicArea=True&amp;isModal=False</t>
  </si>
  <si>
    <t>PRESTACIÓN DE SERVICIOS DE APOYO A LA GESTIÓN EN LA DIRECCIÓN ADMINISTRATIVA Y FINANCIERA DESARROLLANDO ACTIVIDADES ASISTENCIALES  EN LA BIBLIOTECA DEPARTAMENTAL JORGE GARCÉS BORRERO</t>
  </si>
  <si>
    <t>LUZ ANGELY HURTADO DIAZ</t>
  </si>
  <si>
    <t>231.02.06.04-083-2023</t>
  </si>
  <si>
    <t>https://community.secop.gov.co/Public/Tendering/OpportunityDetail/Index?noticeUID=CO1.NTC.4030603&amp;isFromPublicArea=True&amp;isModal=False</t>
  </si>
  <si>
    <t>PRESTACIÓN DE SERVICIOS PROFESIONALES COMO INGENIERO INDUSTRIAL, DESARROLLANDO ACTIVIDADES ADMINISTRATIVAS Y FINANCIERAS PARA LA IMPLEMENTACIÓN Y EJECUCIÓN DE LOS PROYECTOS DE LA BIBLIOTECA DEPARTAMENTAL JORGE GARCÉS BORRERO</t>
  </si>
  <si>
    <t>OMAR HERNAN ESPINOSA TREJOS</t>
  </si>
  <si>
    <t>231.02.06.04-084-2023</t>
  </si>
  <si>
    <t>https://community.secop.gov.co/Public/Tendering/OpportunityDetail/Index?noticeUID=CO1.NTC.4033573&amp;isFromPublicArea=True&amp;isModal=False</t>
  </si>
  <si>
    <t>PRESTACIÓN DE SERVICIOS PROFESIONALES COMO ADMINISTRADOR DE EMPRESAS, DESARROLLANDO ACTIVIDADES DE SEGUIMIENTO EN LA IMPLEMENTACIÓN Y EJECUCIÓN DE LOS PROYECTOS DE LA BIBLIOTECA DEPARTAMENTAL JORGE GARCÉS BORRERO</t>
  </si>
  <si>
    <t>ZOILA OROBIO BALLESTEROS</t>
  </si>
  <si>
    <t>231.02.06.01-085-2023</t>
  </si>
  <si>
    <t>https://community.secop.gov.co/Public/Common/GoogleReCaptcha/Index?previousUrl=https%3a%2f%2fcommunity.secop.gov.co%2fPublic%2fTendering%2fOpportunityDetail%2fIndex%3fnoticeUID%3dCO1.NTC.4060619%26isFromPublicArea%3dTrue%26isModal%3dFalse</t>
  </si>
  <si>
    <t>CONTRATAR EL SERVICIO DE ALQUILER DE 4 IMPRESORAS MULTIFUNCIONALES</t>
  </si>
  <si>
    <t>ANGELA PATRICIA JARAMILLO COPYRIGHT</t>
  </si>
  <si>
    <t>marzo</t>
  </si>
  <si>
    <t>2-120202007</t>
  </si>
  <si>
    <t>CONVENIOS INTERADMINISTRATIVOS</t>
  </si>
  <si>
    <t>231.02.07.02-086-2023</t>
  </si>
  <si>
    <t>https://community.secop.gov.co/Public/Tendering/OpportunityDetail/Index?noticeUID=CO1.NTC.4146593&amp;isFromPublicArea=True&amp;isModal=False</t>
  </si>
  <si>
    <t>AUNAR ESFUERZOS PARA DESARROLLAR UN ESPACIO DE LECTURA Y PROMOVER EL CENTRO DE MEMORIA QUE FUNCIONA EN LA SEDE DE LA ASAMBLEA DEPARTAMENTAL DEL VALLE DEL CAUCA</t>
  </si>
  <si>
    <t>ASAMBLEA DEPARTAMENTAL</t>
  </si>
  <si>
    <t>231.02.06.01-087-2023</t>
  </si>
  <si>
    <t>https://community.secop.gov.co/Public/Tendering/OpportunityDetail/Index?noticeUID=CO1.NTC.4179220&amp;isFromPublicArea=True&amp;isModal=False</t>
  </si>
  <si>
    <t>PRESTAR EL SERVICIO DE ASEO Y CAFETERIA, SERVICIO DE MANTENIMIENTO Y REPARACIONES LOCATIVAS DE LAS INSTALACIONES DE LA BIBLIOTECA DEPARTAMENTAL JORGE GARCÉS BORRERO</t>
  </si>
  <si>
    <t>SERVICIOS EMPRESARIALES RESIDENCIALES, AMBIENTALES S.A.S.</t>
  </si>
  <si>
    <t>abril</t>
  </si>
  <si>
    <t>231.02.06.02-088-2023</t>
  </si>
  <si>
    <t>https://community.secop.gov.co/Public/Tendering/OpportunityDetail/Index?noticeUID=CO1.NTC.4152510&amp;isFromPublicArea=True&amp;isModal=False</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</si>
  <si>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4.63 M2 ASI 2,50 X 2.20 M, UBICADOS EN EL EXTREMO NOROCCIDENTE DE LA PLAZOLETA CENTRAL DEL SEGUNDO PISO DEL EDIFICIO Y CON DESTINO EXCLUSIVO A LA VENTA DE JUGOS Y FRUTAS Y OTRO TIPO DE PRODUCTOS COMESTIBLES ACORDADOS.</t>
  </si>
  <si>
    <t>ELIZABETH SALAS</t>
  </si>
  <si>
    <t>231.02.06.04-089-2023</t>
  </si>
  <si>
    <t>https://community.secop.gov.co/Public/Tendering/OpportunityDetail/Index?noticeUID=CO1.NTC.4146267&amp;isFromPublicArea=True&amp;isModal=False</t>
  </si>
  <si>
    <t>PRESTACIÓN DE SERVICIOS DE APOYO A LA GESTIÓN PARA REALIZAR ACTIVIDADES DE NIVEL ASISTENCIAL EN LA OFICINA JURÍDICA DE LA BIBLIOTECA DEPARTAMENTAL JORGE GARCÉS BORRERO</t>
  </si>
  <si>
    <t xml:space="preserve">CLARIVEL JIMENEZ BLANDON </t>
  </si>
  <si>
    <t>231.02.06.04-090-2023</t>
  </si>
  <si>
    <t>https://community.secop.gov.co/Public/Tendering/OpportunityDetail/Index?noticeUID=CO1.NTC.4146261&amp;isFromPublicArea=True&amp;isModal=False</t>
  </si>
  <si>
    <t>ADRIANA MARIA GARCIA MESA</t>
  </si>
  <si>
    <t>231.02.06.04-091-2023</t>
  </si>
  <si>
    <t>https://community.secop.gov.co/Public/Tendering/OpportunityDetail/Index?noticeUID=CO1.NTC.4146496&amp;isFromPublicArea=True&amp;isModal=False</t>
  </si>
  <si>
    <t>PRESTACIÓN DE SERVICIOS DE APOYO A LA GESTIÓN COMO TÉCNICO EN LA DIRECCIÓN ADMINISTRATIVA Y FINANCIERA.</t>
  </si>
  <si>
    <t>RODRIGO ENRIQUE SALCEDO MONTES</t>
  </si>
  <si>
    <t>231.02.06.04-092-2023</t>
  </si>
  <si>
    <t>https://community.secop.gov.co/Public/Tendering/OpportunityDetail/Index?noticeUID=CO1.NTC.4146871&amp;isFromPublicArea=True&amp;isModal=False</t>
  </si>
  <si>
    <t>PRESTACIÓN DE SERVICIOS DE APOYO A LA GESTIÓN COMO TÉCNICO REALIZANDO ACTIVIDADES DEL ÁREA DE RECURSOS FÍSICOS DE LA DIRECCIÓN ADMINISTRATIVA Y FINANCIERA.</t>
  </si>
  <si>
    <t>JAMES ANTONIO SOTO CERON</t>
  </si>
  <si>
    <t>FREDDY ESTEBAN BOLAÑOS</t>
  </si>
  <si>
    <t>DOS MESES</t>
  </si>
  <si>
    <t>231.02.06.04-093-2023</t>
  </si>
  <si>
    <t>https://community.secop.gov.co/Public/Tendering/OpportunityDetail/Index?noticeUID=CO1.NTC.4179338&amp;isFromPublicArea=True&amp;isModal=False</t>
  </si>
  <si>
    <t>PRESTACIÓN DE SERVICIOS DE APOYO A LA GESTIÓN COMO TÉCNICO PARA REALIZAR ACTIVIDADES SECRETARIALES EN LA DIRECCIÓN ADMINISTRATIVA Y FINANCIERA CON SUJECIÓN A LOS SISTEMAS DE GESTIÓN DOCUMENTAL Y DE CALIDAD DE LA BIBLIOTECA DEPARTAMENTAL JORGE GARCÉS BORRERO.</t>
  </si>
  <si>
    <t>CLAUDIA MARIA HOYOS QUICENO</t>
  </si>
  <si>
    <t>231.02.06.02-094-2023</t>
  </si>
  <si>
    <t>https://community.secop.gov.co/Public/Tendering/OpportunityDetail/Index?noticeUID=CO1.NTC.4152346&amp;isFromPublicArea=True&amp;isModal=False</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</si>
  <si>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2,30 X 1,70 M Y CON DESTINO EXCLUSIVO A LA VENTA DE PRODUCTOS TÍPICOS DE LA REGIÓN, HELADOS Y BEBIDAS GRANIZADAS A RIESGO DEL ARRENDATARIO, PERO BAJO LA CONTRATO DE ARRENDAMIENTO VERSIÓN: 2 NO. 231.02.06.02-094-2023 VIGILANCIA Y CONTROL DE LA ENTIDAD ARRENDADORA. ES ENTENDIDO QUE LA CELEBRACIÓN DE ESTE CONTRATO NO IMPLICA OTORGAMIENTO, NI RENOVACIÓN DE LOS REQUISITOS, AUTORIZACIONES O PERMISOS QUE SE REQUIEREN PARA LA ACTIVIDAD QUE EL ARRENDATARIO DESARROLLARA EN EL MENCIONADO INMUEBLE</t>
  </si>
  <si>
    <t>MARIA ELENA ZAMORA</t>
  </si>
  <si>
    <t>231.02.06.04-095-2023</t>
  </si>
  <si>
    <t>https://community.secop.gov.co/Public/Tendering/OpportunityDetail/Index?noticeUID=CO1.NTC.4170513&amp;isFromPublicArea=True&amp;isModal=False</t>
  </si>
  <si>
    <t xml:space="preserve">JOHN JAMER SANCHEZ LEYVA </t>
  </si>
  <si>
    <t>231.02.06.02-096-2023</t>
  </si>
  <si>
    <t>https://community.secop.gov.co/Public/Tendering/OpportunityDetail/Index?noticeUID=CO1.NTC.4168068&amp;isFromPublicArea=True&amp;isModal=False</t>
  </si>
  <si>
    <t>POR MEDIO DEL PRESENTE CONTRATO DE ARRENDAMIENTO EL ARRENDADOR ENTREGA A TÍTULO DE ARRENDAMIENTO AL ARRENDATARIO UN ESPACIO DESTINADO A CAFETERÍA RESTAURANTE, EN EL SEGUNDO PISO DE LA BIBLIOTECA DEPARTAMENTAL JORGE GARCÉS BORRERO, UBICADA EN LA CALLE 5 N° 24ª-91 DE LA ACTUAL NOMENCLATURA URBANA, CON UN ÁREA DE 263,6 M2 Y CON DESTINO EXCLUSIVO AL DESARROLLO DE LA ACTIVIDAD DE CAFETERÍA Y RESTAURANTE, POR CUENTA Y RIESGO DEL ARRENDATARIO.</t>
  </si>
  <si>
    <t>GERMAN CAPOTE</t>
  </si>
  <si>
    <t>231.02.06.04-097-2023</t>
  </si>
  <si>
    <t>https://community.secop.gov.co/Public/Tendering/OpportunityDetail/Index?noticeUID=CO1.NTC.4193912&amp;isFromPublicArea=True&amp;isModal=False</t>
  </si>
  <si>
    <t>PRESTACIÓN DE SERVICIOS PARA REALIZAR CREACIÓN Y PRODUCCIÓN ARTÍSTICA DE UNA MUESTRA FOTOPERIODÍSTICA Y AGENDA ACADÉMICA EN EL MARCO DE LA PLATAFORMA COMUNICACIONAL MUJERES, ARTES Y SABERES.</t>
  </si>
  <si>
    <t>GENNY LARA SOCORRO</t>
  </si>
  <si>
    <t>231.02.06.04-098-2023</t>
  </si>
  <si>
    <t>https://community.secop.gov.co/Public/Tendering/OpportunityDetail/Index?noticeUID=CO1.NTC.4207129&amp;isFromPublicArea=True&amp;isModal=False</t>
  </si>
  <si>
    <t>PRESTACIÓN DE SERVICIOS PROFESIONALES PARA LA CONCEPTUALIZACIÓN Y CURADURÍA DE UNA NUEVA EXPOSICIÓN ITINERANTE DEL ARCHIVO DEL PATRIMONIO FOTOGRÁFICO Y FÍLMICO DEL VALLE DEL CAUCA</t>
  </si>
  <si>
    <t>JOSE DAVID GARCIA BONILLA</t>
  </si>
  <si>
    <t>COMPRAVENTA</t>
  </si>
  <si>
    <t>P</t>
  </si>
  <si>
    <t>ENAJENAR POR MEDIO DE SUBASTA PÚBLICA DIRECTA LOS BIENES MUEBLES DADOS DE BAJA POR LA BIBLIOTECA DEPARTAMENTAL JORGE GARCÉS BORRERO.</t>
  </si>
  <si>
    <t>(PENDIENTE)</t>
  </si>
  <si>
    <t>MÍNIMA CUANTÍA - GRANDES SUPERFICIES TIENDA VIRTUAL ESTADO</t>
  </si>
  <si>
    <t>231.02.06.01-100-2023</t>
  </si>
  <si>
    <t>https://www.colombiacompra.gov.co/tienda-virtual-del-estado-colombiano/ordenes-compra/105948</t>
  </si>
  <si>
    <t>RODRIGO SALCEDO</t>
  </si>
  <si>
    <t>CONTRATAR UNA PERSONA NATURAL OO JURÍDICA QUE SUMINISTRE EN CALIDAD DE VENTA, SESENTA (60) RESMAS DE PAPEL TAMAÑO CARTA DE 75 GRAMOS BLANCO PARA EL NORMAL FUNCIONAMIENTO ADMINISTRATIVO Y TÉCNICO/MISIONAL DE LA BIBLIOTECA DEPARTAMENTAL JORGE GARCES BORRERO</t>
  </si>
  <si>
    <t>PROVEER INSTITUCIONAL SAS</t>
  </si>
  <si>
    <t>900365660</t>
  </si>
  <si>
    <t>2-120201003</t>
  </si>
  <si>
    <t>231.02.06.04-101-2023</t>
  </si>
  <si>
    <t>https://community.secop.gov.co/Public/Tendering/OpportunityDetail/Index?noticeUID=CO1.NTC.4298169&amp;isFromPublicArea=True&amp;isModal=False</t>
  </si>
  <si>
    <t>PRESTACIÓN DE SERVICIOS COMO PROFESIONAL ESPECIALIZADO; APOYANDO LOS PROCESOS JURIDICOS DE LA DIRECCIÓN ADMINISTRATIVA Y FINANCIERA.</t>
  </si>
  <si>
    <t>JENNY ARARAT MOLINA</t>
  </si>
  <si>
    <t>231.02.06.04-102-2023</t>
  </si>
  <si>
    <t>https://community.secop.gov.co/Public/Tendering/OpportunityDetail/Index?noticeUID=CO1.NTC.4298087&amp;isFromPublicArea=True&amp;isModal=False</t>
  </si>
  <si>
    <t>PRESTACIÓN DE SERVICIOS DE APOYO A LA GESTIÓN DEL FESTIVAL INTERNACIONAL DE LITERATURA "OIGA, MIRE, LEA" EN SU NOVENA VERSIÓN, DESDE LA BIBLIOTECA DEPARTAMENTAL JORGE GARCÉSBORRERO, CON EL FIN DE FOMENTAR LA LITERATURA Y LA LECTURA EN CALI Y EN EL VALLE DEL CAUCA.</t>
  </si>
  <si>
    <t>CATALINA JULIANA VILLA ZAPATA</t>
  </si>
  <si>
    <t>231.02.06.04-103-2023</t>
  </si>
  <si>
    <t>https://community.secop.gov.co/Public/Tendering/OpportunityDetail/Index?noticeUID=CO1.NTC.4298076&amp;isFromPublicArea=True&amp;isModal=False</t>
  </si>
  <si>
    <t>Prestación de servicios, para brindar apoyo profesional como Comunicador Social, al Proceso de Comunicaciones de acuerdo a los lineamientos de la Política Institucional que permitan el cabal cumplimiento a la divulgación de las actividades producto del Convenio Interadministrativo 4148.010.27.1.001-2023 con la Secretaría de Cultura Distrital de Cali.</t>
  </si>
  <si>
    <t xml:space="preserve">PAULA ANDREA VEGA </t>
  </si>
  <si>
    <t>231.02.06.04-104-2023</t>
  </si>
  <si>
    <t>https://community.secop.gov.co/Public/Tendering/OpportunityDetail/Index?noticeUID=CO1.NTC.4370876&amp;isFromPublicArea=True&amp;isModal=False</t>
  </si>
  <si>
    <t>PRESTACIÓN DE SERVICIOS PROFESIONALES COMO ASESOR(A), BRINDANDO APOYO A LA DIRECCIÓN GENERAL DE LA BIBLIOTECA DEPARTAMENTAL JORGE GARCES BORRERO, PARA ADELANTAR LOS PROCESOS  DE PLANEACIÓN Y ADMINISTRACIÓN ESTRATÉGICA DE LA ENTIDAD</t>
  </si>
  <si>
    <t>mayo</t>
  </si>
  <si>
    <t>2-320202008</t>
  </si>
  <si>
    <t>INVERSION</t>
  </si>
  <si>
    <t>231.02.06.04-105-2023</t>
  </si>
  <si>
    <t>https://community.secop.gov.co/Public/Tendering/OpportunityDetail/Index?noticeUID=CO1.NTC.4366215&amp;isFromPublicArea=True&amp;isModal=False</t>
  </si>
  <si>
    <t>PRESTACIÓN DE SERVICIOS PROFESIONALES COMO ASESOR(A) EN EL PROCESO DE GESTIÓN JURÍDICA, BRINDANDO APOYO EN LOS DIFERENTES PROCESOS DE CONTRATACIÓN Y ELABORANDO LOS DOCUMENTOS DE CARÁCTER JURÍDICO QUE REQUIERA LA ENTIDAD</t>
  </si>
  <si>
    <t>231.02.06.04-106-2023</t>
  </si>
  <si>
    <t>https://community.secop.gov.co/Public/Tendering/OpportunityDetail/Index?noticeUID=CO1.NTC.4368612&amp;isFromPublicArea=True&amp;isModal=False</t>
  </si>
  <si>
    <t>PRESTACIÓN DE SERVICIOS PROFESIONALES COMO ASESOR(A), BRINDANDO APOYO A LA DIRECCIÓN GENERAL Y AL PROCESO DE GESTIÓN JURÍDICA, PARA LLEVAR A CABO ACTIVIDADES RELACIONADAS CON LA CONTRATACIÓN DE LA BIBLIOTECA DEPARTAMENTAL JORGE GARCES BORRERO</t>
  </si>
  <si>
    <t>231.02.06.04-107-2023</t>
  </si>
  <si>
    <t>https://community.secop.gov.co/Public/Tendering/OpportunityDetail/Index?noticeUID=CO1.NTC.4379376&amp;isFromPublicArea=True&amp;isModal=False</t>
  </si>
  <si>
    <t>PRESTACIÓN DE SERVICIOS PROFESIONALES  COMO CONTADOR PÚBLICO PARA ASESORAR A LA DIRECCIÓN GENERAL Y A LA DIRECCIÓN ADMINISTRATIVA Y FINANCIERA DE LA BIBLIOTECA JORGE GARCÉS BORRERO</t>
  </si>
  <si>
    <t>231.02.06.04-108-2023</t>
  </si>
  <si>
    <t>https://community.secop.gov.co/Public/Tendering/OpportunityDetail/Index?noticeUID=CO1.NTC.4368740&amp;isFromPublicArea=True&amp;isModal=False</t>
  </si>
  <si>
    <t>PRESTACIÓN DE SERVICIOS PROFESIONALES COMO ABOGADO(A),BRINDANDO APOYO EN LOS DIFERENTES PROCESOS JURÍDICOS Y CONTRACTUALES QUE SE ADELANTEN EN LA BIBLIOTECA DEPARTAMENTAL JORGE GARCÉS BORRERO</t>
  </si>
  <si>
    <t>231.02.06.04-109-2023</t>
  </si>
  <si>
    <t>https://community.secop.gov.co/Public/Tendering/OpportunityDetail/Index?noticeUID=CO1.NTC.4366855&amp;isFromPublicArea=True&amp;isModal=False</t>
  </si>
  <si>
    <t>PRESTACIÓN DE SERVICIOS DE APOYO A LA GESTIÓN EN LA OFICINA DE GESTIÓN JURÍDICA Y EN LA DIRECCIÓN GENERAL  PARA EL DESARROLLO DE LOS DIFERENTES PROCESOS ADMINISTRATIVOS Y CONTRACTUALES DE LA ENTIDAD</t>
  </si>
  <si>
    <t>231.02.06.04-110-2023</t>
  </si>
  <si>
    <t>https://community.secop.gov.co/Public/Tendering/OpportunityDetail/Index?noticeUID=CO1.NTC.4374343&amp;isFromPublicArea=True&amp;isModal=False</t>
  </si>
  <si>
    <t>PRESTACIÓN DE SERVICIOS PROFESIONALES PARA LA IMPLEMENTACIÓN Y SEGUIMIENTO AL SISTEMA DE GESTIÓN DE SEGURIDAD Y SALUD EN EL TRABAJO DE LA BIBLIOTECA DEPARTAMENTAL JORGE GARCES BORRERO DE ACUERDO A LA NORMATIVIDAD VIGENTE EXPEDIDA POR EL MINISTERIO DEL TRABAJO</t>
  </si>
  <si>
    <t>231.02.06.04-111-2023</t>
  </si>
  <si>
    <t>https://community.secop.gov.co/Public/Tendering/OpportunityDetail/Index?noticeUID=CO1.NTC.4373921&amp;isFromPublicArea=True&amp;isModal=False</t>
  </si>
  <si>
    <t>PRESTACIÓN DE SERVICIOS DE APOYO A LA GESTIÓN COMO TÉCNICO, ADELANTANDO ACTIVIDADES OPERATIVAS EN EL PROCESO DE TALENTO HUMANO</t>
  </si>
  <si>
    <t>231.02.06.04-112-2023</t>
  </si>
  <si>
    <t>https://community.secop.gov.co/Public/Tendering/OpportunityDetail/Index?noticeUID=CO1.NTC.4374440&amp;isFromPublicArea=True&amp;isModal=False</t>
  </si>
  <si>
    <t>PRESTACIÓN DE SERVICIOS DE APOYO A LA GESTIÓN,  PARA REALIZAR LA LIQUIDACIÓN DE NÓMINA, DE LAS PRESTACIONES SOCIALES Y SEGURIDAD SOCIAL DE LOS FUNCIONARIOS Y DEMAS ACTIVIDADES REQUERIDAS EN EL PROCESO DE TALENTO HUMANO</t>
  </si>
  <si>
    <t>231.02.06.04-113-2023</t>
  </si>
  <si>
    <t>https://community.secop.gov.co/Public/Tendering/OpportunityDetail/Index?noticeUID=CO1.NTC.4383455&amp;isFromPublicArea=True&amp;isModal=False</t>
  </si>
  <si>
    <t>PRESTACIÓN DE SERVICIOS PROFESIONALES BRINDANDO APOYO AL PROCESO DE PLANEACIÓN Y MEJORAMIENTO CONTINUO DE LA BIBLIOTECA DEPARTAMENTAL JORGE GARCES BORRERO</t>
  </si>
  <si>
    <t>231.02.06.04-114-2023</t>
  </si>
  <si>
    <t>https://community.secop.gov.co/Public/Tendering/OpportunityDetail/Index?noticeUID=CO1.NTC.4383452&amp;isFromPublicArea=True&amp;isModal=False</t>
  </si>
  <si>
    <t>PRESTACIÓN DE SERVICIOS PROFESIONALES BRINDANDO APOYO AL PROCESO DE PLANEACIÓN Y MEJORAMIENTO CONTINUO,  REALIZANDO LA ACTUALIZACION DEL  SISTEMA INTEGRADO DE GESTIÓN Y LA FORMULACION, MONITOREO Y EJECUCION  DE PLANES, PROGRAMAS Y PROYECTOS DE LA ENTIDAD</t>
  </si>
  <si>
    <t>231.02.06.04-115-2023</t>
  </si>
  <si>
    <t>https://community.secop.gov.co/Public/Tendering/OpportunityDetail/Index?noticeUID=CO1.NTC.4383444&amp;isFromPublicArea=True&amp;isModal=False</t>
  </si>
  <si>
    <t>PRESTACIÓN DE SERVICIOS PROFESIONALES BRINDANDO APOYO AL PROCESO DE COMUNICACIONES  DE LA BIBLIOTECA JORGE GARCES BORRERO</t>
  </si>
  <si>
    <t>231.02.06.04-116-2023</t>
  </si>
  <si>
    <t>https://community.secop.gov.co/Public/Tendering/OpportunityDetail/Index?noticeUID=CO1.NTC.4379601&amp;isFromPublicArea=True&amp;isModal=False</t>
  </si>
  <si>
    <t>PRESTACIÓN DE SERVICIOS PROFESIONALES BRINDANDO APOYO A LA DIRECCIÓN TÉCNICA PARA PROYECTAR LOS DIFERENTES DOCUMENTOS PRECONTRACTUALES, CONTRACTUALES Y ACCIONES QUE SE REQUIERAN PARA LA GESTIÓN MISIONAL DE LA ENTIDAD</t>
  </si>
  <si>
    <t>231.02.06.04-117-2023</t>
  </si>
  <si>
    <t>https://community.secop.gov.co/Public/Tendering/OpportunityDetail/Index?noticeUID=CO1.NTC.4375084&amp;isFromPublicArea=True&amp;isModal=False</t>
  </si>
  <si>
    <t>PRESTACIÓN DE SERVICIOS DE APOYO A LA GESTIÓN, PARA EL FOMENTO DE LA LECTURA EN LOS MUNICIPIOS DEL VALLE DEL CAUCA, EN EL PROCESO DE PROMOCIÓN DE LECTURA Y ESCRITURA Y EL DESARROLLO DE LA GESTIÓN DOCUMENTAL EN LA DIRECCIÓN TÉCNICA</t>
  </si>
  <si>
    <t>2-320202009</t>
  </si>
  <si>
    <t>231.02.06.04-118-2023</t>
  </si>
  <si>
    <t>https://community.secop.gov.co/Public/Tendering/OpportunityDetail/Index?noticeUID=CO1.NTC.4375250&amp;isFromPublicArea=True&amp;isModal=False</t>
  </si>
  <si>
    <t>PRESTACIÓN DE SERVICIOS PROFESIONALES, PARA REALIZAR ACTIVIDADES DE APROPIACIÓN SOCIAL DE LA CIENCIA Y DIVULGACIÓN CIENTIFICA, DE LA BIBLIOTECA DEPARTAMENTAL JORGE GARCÉS BORRERO EN EL PROCESO DE CIENCIA Y CULTURA DE LA DIRECCIÓN TÉCNICA</t>
  </si>
  <si>
    <t>231.02.06.04-119-2023</t>
  </si>
  <si>
    <t>https://community.secop.gov.co/Public/Tendering/OpportunityDetail/Index?noticeUID=CO1.NTC.4375098&amp;isFromPublicArea=True&amp;isModal=False</t>
  </si>
  <si>
    <t>PRESTACIÓN DE SERVICIOS DE APOYO A LA GESTIÓN, PARA REALIZAR ACTIVIDADES MISIONALES DE VISUALIZACIÓN EN LOS PROCESOS DE LA DIRECCIÓN TÉCNICA, EN CUMPLIMIENTO A LO ESTABLECIDO EN LA LEY 1379 DE 2010</t>
  </si>
  <si>
    <t>231.02.06.04-120-2023</t>
  </si>
  <si>
    <t>https://community.secop.gov.co/Public/Tendering/OpportunityDetail/Index?noticeUID=CO1.NTC.4371305&amp;isFromPublicArea=True&amp;isModal=False</t>
  </si>
  <si>
    <t>PRESTACIÓN DE SERVICIOS DE APOYO A LA GESTIÓN, COMO TÉCNICO EN EL PROCESO DE SERVICIOS BIBLIOTECARIOS, CON EL PROPOSITO DE BRINDAR ATENCIÓN E INFORMACIÓN A LOS USUARIOS DE LA BIBLIOTECA DEPARTAMENTAL JORGE GARCÉS BORRERO, EN CUMPLIMIENTO A LA LEY 1379 DE 2010</t>
  </si>
  <si>
    <t>231.02.06.04-121-2023</t>
  </si>
  <si>
    <t>https://community.secop.gov.co/Public/Tendering/OpportunityDetail/Index?noticeUID=CO1.NTC.4375447&amp;isFromPublicArea=True&amp;isModal=False</t>
  </si>
  <si>
    <t>PRESTACIÓN DE SERVICIOS DE APOYO A LA GESTIÓN COMO ASISTENCIAL, EN EL ÁREA DE DESARROLLO DE COLECCIONES DE LA BIBLIOTECA DEPARTAMENTAL JORGE GARCÉS BORRERO, PARA REALIZAR LAS ACTIVIDADES OPERATIVAS QUE SE REQUIERAN DEL MANEJO DEL MATERIAL SERIADO Y/O BIBLIOGRÁFICO</t>
  </si>
  <si>
    <t>231.02.06.04-122-2023</t>
  </si>
  <si>
    <t>https://community.secop.gov.co/Public/Tendering/OpportunityDetail/Index?noticeUID=CO1.NTC.4371393&amp;isFromPublicArea=True&amp;isModal=False</t>
  </si>
  <si>
    <t>PRESTACIÓN DE SERVICIOS DE APOYO A LA GESTIÓN COMO TÉCNICO, PARA COADYUVAR A LA IMPLEMENTACIÓN DE LA POLÍTICA DEPARTAMENTAL DE LECTURA, ESCRITURA Y ORALIDAD DENTRO DEL PROCESO DE PROMOCIÓN DE LECTURA Y ESCRITURA DE LA BIBLIOTECA DEPARTAMENTAL JORGE GARCÉS BORRERO</t>
  </si>
  <si>
    <t>231.02.06.04-123-2023</t>
  </si>
  <si>
    <t>https://community.secop.gov.co/Public/Tendering/OpportunityDetail/Index?noticeUID=CO1.NTC.4371486&amp;isFromPublicArea=True&amp;isModal=False</t>
  </si>
  <si>
    <t>PRESTACIÓN DE SERVICIOS DE APOYO A LA GESTIÓN EN EL PROCESO DE SERVICIOS BIBLIOTECARIOS, PARA REALIZAR ACTIVIDADES ASISTENCIALES DE ATENCIÓN A LOS USUARIOS EN LOS DIFERENTES SERVICIOS DE INFORMACIÓN DE LA BIBLIOTECA DEPARTAMENTAL JORGE GARCÉS BORRERO EN CUMPLIMIENTO A LA LEY 1379 DE 2010</t>
  </si>
  <si>
    <t>231.02.06.04-124-2023</t>
  </si>
  <si>
    <t>https://community.secop.gov.co/Public/Tendering/OpportunityDetail/Index?noticeUID=CO1.NTC.4371454&amp;isFromPublicArea=True&amp;isModal=False</t>
  </si>
  <si>
    <t>231.02.06.04-125-2023</t>
  </si>
  <si>
    <t>https://community.secop.gov.co/Public/Tendering/OpportunityDetail/Index?noticeUID=CO1.NTC.4374925&amp;isFromPublicArea=True&amp;isModal=False</t>
  </si>
  <si>
    <t>231.02.06.04-126-2023</t>
  </si>
  <si>
    <t>https://community.secop.gov.co/Public/Tendering/OpportunityDetail/Index?noticeUID=CO1.NTC.4371353&amp;isFromPublicArea=True&amp;isModal=False</t>
  </si>
  <si>
    <t>231.02.06.04-127-2023</t>
  </si>
  <si>
    <t>https://community.secop.gov.co/Public/Tendering/OpportunityDetail/Index?noticeUID=CO1.NTC.4374943&amp;isFromPublicArea=True&amp;isModal=False</t>
  </si>
  <si>
    <t>PRESTACIÓN DE SERVICIOS DE APOYO A LA GESTIÓN EN LA SALA HELLEN KELLER, PARA LA ATENCIÓN EN LOS SERVICIOS DE INFORMACIÓN DE LOS USUARIOS EN SITUACIÓN DE DISCAPACIDAD Y A QUIENES INTERACTÚAN CON ELLOS EN EL DEPARTAMENTO DEL VALLE DEL CAUCA, EN CUMPLIMIENTO A LA LEY 1379 DE 2010</t>
  </si>
  <si>
    <t>231.02.06.04-128-2023</t>
  </si>
  <si>
    <t>https://community.secop.gov.co/Public/Tendering/OpportunityDetail/Index?noticeUID=CO1.NTC.4371262&amp;isFromPublicArea=True&amp;isModal=False</t>
  </si>
  <si>
    <t>231.02.06.04-129-2023</t>
  </si>
  <si>
    <t>https://community.secop.gov.co/Public/Tendering/OpportunityDetail/Index?noticeUID=CO1.NTC.4370988&amp;isFromPublicArea=True&amp;isModal=False</t>
  </si>
  <si>
    <t>SELECCIÓN ABREVIADA - MENOR CUANTÍA</t>
  </si>
  <si>
    <t>SEGUROS</t>
  </si>
  <si>
    <t>231.02.06.01-130-2023</t>
  </si>
  <si>
    <t>community.secop.gov.co/Public/Tendering/OpportunityDetail/Index?noticeUID=CO1.NTC.4522029&amp;isFromPublicArea=True&amp;isModal=False</t>
  </si>
  <si>
    <t>231.02.06.04-130-2023</t>
  </si>
  <si>
    <t xml:space="preserve">CONTRATAR EL PROGRAMA DE SEGUROS QUE GARANTICEN LA PROTECCIÓN DE LOS BIENES MUEBLES E INMUEBLES, INTERESES PATRIMONIALES, ASÍ COMO LA VIDA DE LOS FUNCIONARIOS DE BIBLIOTECA DEPARTAMENTAL JORGE GARCES BORRERO
</t>
  </si>
  <si>
    <t>SEGUROS (POSITIVA S.A.)</t>
  </si>
  <si>
    <t>julio</t>
  </si>
  <si>
    <t>N/S</t>
  </si>
  <si>
    <t>231.02.06.04-131-2023</t>
  </si>
  <si>
    <t>https://community.secop.gov.co/Public/Tendering/OpportunityDetail/Index?noticeUID=CO1.NTC.4371423&amp;isFromPublicArea=True&amp;isModal=False</t>
  </si>
  <si>
    <t>PRESTACIÓN DE SERVICIOS DE APOYO A LA GESTIÓN EN EL PROCESO DE SERVICIOS BIBLIOTECARIOS, PARA REALIZAR ACTIVIDADES ASISTENCIALES DE HORARIOS EXTENDIDOS Y JORNADAS DE FIN DE SEMANA, BRINDANDO ATENCIÓN A LOS USUARIOS EN LOS DIFERENTES SERVICIOS DE INFORMACIÓN DE LA BIBLIOTECA DEPARTAMENTAL JORGE GARCÉS BORRERO, EN CUMPLIMIENTO A LA LEY 1379 DE 2010.</t>
  </si>
  <si>
    <t>VICTORIO CORTES TORRES</t>
  </si>
  <si>
    <t>231.02.06.04-132-2023</t>
  </si>
  <si>
    <t>https://community.secop.gov.co/Public/Tendering/OpportunityDetail/Index?noticeUID=CO1.NTC.4375155&amp;isFromPublicArea=True&amp;isModal=False</t>
  </si>
  <si>
    <t>PRESTACIÓN DE SERVICIOS DE APOYO A LA GESTIÓN PARA DESARROLLAR ACTIVIDADES ASISTENCIALES EN LA BIBLIOTECA DEPARTAMENTAL JORGE GARCÉS BORRERO</t>
  </si>
  <si>
    <t>231.02.06.04-133-2023</t>
  </si>
  <si>
    <t>https://community.secop.gov.co/Public/Tendering/OpportunityDetail/Index?noticeUID=CO1.NTC.4371710&amp;isFromPublicArea=True&amp;isModal=False</t>
  </si>
  <si>
    <t>PRESTACIÓN DE SERVICIOS TÉCNICOS DE APOYO A LA GESTIÓN, PARA ATENDER LOS SERVICIOS DE ALQUILER Y PRÉSTAMO DE LAS SALAS Y AUDITORIOS QUE DETENTA LA BIBLIOTECA DEPARTAMENTAL JORGE GARCÉS BORRERO</t>
  </si>
  <si>
    <t>231.02.06.04-134-2023</t>
  </si>
  <si>
    <t>https://community.secop.gov.co/Public/Tendering/OpportunityDetail/Index?noticeUID=CO1.NTC.4379457&amp;isFromPublicArea=True&amp;isModal=False</t>
  </si>
  <si>
    <t>PRESTACIÓN DE SERVICIOS COMO PROFESIONAL ESPECIALIZADO PARA BRINDAR ACOMPAÑAMIENTO COMO CONTADOR(A) EN EL PROCESO DE GESTIÓN FINANCIERA DE LA BIBLIOTECA DEPARTAMENTAL JORGE GARCES BORRERO</t>
  </si>
  <si>
    <t>231.02.06.04-135-2023</t>
  </si>
  <si>
    <t>https://community.secop.gov.co/Public/Tendering/OpportunityDetail/Index?noticeUID=CO1.NTC.4383439&amp;isFromPublicArea=True&amp;isModal=False</t>
  </si>
  <si>
    <t>PRESTACIÓN DE SERVICIOS COMO PROFESIONAL BRINDANDO APOYO EN EL PROCESO DE GESTIÓN FINANCIERA DE LA DIRECCCION ADMINISTRATIVA Y FINANCIERA DE LA BIBLIOTECA DEPARTAMENTAL JORGE GARCÉS BORRERO</t>
  </si>
  <si>
    <t>231.02.06.04-136-2023</t>
  </si>
  <si>
    <t>https://community.secop.gov.co/Public/Tendering/OpportunityDetail/Index?noticeUID=CO1.NTC.4383440&amp;isFromPublicArea=True&amp;isModal=False</t>
  </si>
  <si>
    <t>PRESTACIÓN DE SERVICIOS DE APOYO A LA GESTIÓN EN EL PROCESO DE GESTIÓN FINANCIERA DE LA DIRECCIÓN ADMINISTRATIVA Y FINANCIERA</t>
  </si>
  <si>
    <t>231.02.06.04-137-2023</t>
  </si>
  <si>
    <t>https://community.secop.gov.co/Public/Tendering/OpportunityDetail/Index?noticeUID=CO1.NTC.4383727&amp;isFromPublicArea=True&amp;isModal=False</t>
  </si>
  <si>
    <t>PRESTACIÓN DE SERVICIOS PROFESIONALES APOYANDO LA DIRECCIÓN ADMINISTRATIVA Y FINANCIERA DE LA BIBLIOTECA DEPARTAMENTAL JORGE GARCÉS BORRERO</t>
  </si>
  <si>
    <t>231.02.06.04-138-2023</t>
  </si>
  <si>
    <t>https://community.secop.gov.co/Public/Tendering/OpportunityDetail/Index?noticeUID=CO1.NTC.4390166&amp;isFromPublicArea=True&amp;isModal=False</t>
  </si>
  <si>
    <t>PRESTAR SERVICIOS PROFESIONALES COMO INGENIERO CIVIL ASESORANDO A LA BIBLIOTECA DEPARTAMENTAL JORGE GARCES BORRERO</t>
  </si>
  <si>
    <t>231.02.06.04-139-2023</t>
  </si>
  <si>
    <t>https://community.secop.gov.co/Public/Tendering/OpportunityDetail/Index?noticeUID=CO1.NTC.4383355&amp;isFromPublicArea=True&amp;isModal=False</t>
  </si>
  <si>
    <t>PRESTACIÓN DE SERVICIOS DE MANTENIMIENTO Y SOPORTE TECNICO DE LOS SISTEMAS INFORMATICOS, DE COMUNICACIÓN, EQUIPOS  Y PAGINA WEB DE LA BIBLIOTECA DEPARTAMENTAL JORGE GARCÉS BORRERO</t>
  </si>
  <si>
    <t>231.02.06.04-140-2023</t>
  </si>
  <si>
    <t>community.secop.gov.co/Public/Tendering/OpportunityDetail/Index?noticeUID=CO1.NTC.4383729&amp;isFromPublicArea=True&amp;isModal=False</t>
  </si>
  <si>
    <t>PRESTACIÓN DE SERVICIOS PROFESIONALES COMO INGENIERO INFORMÁTICO EN  LA DIRECCIÓN ADMINISTRATIVA Y FINANCIERA BRINDANDO APOYO AL ÁREA DE RECURSOS FÍSICOS DE LA BIBLIOTECA DEPARTAMENTAL JORGE GARCÉS BORRERO</t>
  </si>
  <si>
    <t>231.02.06.04-141-2023</t>
  </si>
  <si>
    <t>https://community.secop.gov.co/Public/Tendering/OpportunityDetail/Index?noticeUID=CO1.NTC.4379443&amp;isFromPublicArea=True&amp;isModal=False</t>
  </si>
  <si>
    <t xml:space="preserve">PRESTACIÓN DE SERVICIOS DE APOYO A LA GESTION COMO CONDUCTOR EN LOS VEHÍCULOS DE PROPIEDAD DE LA BIBLIOTECA DEPARTAMENTAL JORGE GARCÉS BORRERO; PARA FACILITAR EL DESPLAZAMIENTO DE LA DIRECCIÓN GENERAL Y LA DIRECCIÓN ADMINISTRATIVA Y FINANCIERA </t>
  </si>
  <si>
    <t>231.02.06.04-142-2023</t>
  </si>
  <si>
    <t>community.secop.gov.co/Public/Tendering/OpportunityDetail/Index?noticeUID=CO1.NTC.4383557&amp;isFromPublicArea=True&amp;isModal=False</t>
  </si>
  <si>
    <t>PRESTACIÓN DE SERVICIOS DE APOYO A LA GESTIÓN DEL PROCESO DE TELEMÁTICA EN LA BIBLIOTECA DEPARTAMENTAL JORGE GARCÉS BORRERO</t>
  </si>
  <si>
    <t>231.02.06.04-143-2023</t>
  </si>
  <si>
    <t>https://community.secop.gov.co/Public/Tendering/OpportunityDetail/Index?noticeUID=CO1.NTC.4389862&amp;isFromPublicArea=True&amp;isModal=False</t>
  </si>
  <si>
    <t>PRESTACIÓN DE SERVICIOS DE APOYO A LA GESTIÓN PARA DESARROLLAR LAS ACTIVIDADES DEL PLAN DE 4 BIENESTAR SOCIAL E INCENTIVOS DE LA BIBLIOTECA DEPARTAMENTAL JORGE GARCÉS BORRERO.</t>
  </si>
  <si>
    <t>COMFENALCO</t>
  </si>
  <si>
    <t>SUMINISTRO</t>
  </si>
  <si>
    <t>231.02.06.01-144-2023</t>
  </si>
  <si>
    <t>https://community.secop.gov.co/Public/Tendering/OpportunityDetail/Index?noticeUID=CO1.NTC.4449222&amp;isFromPublicArea=True&amp;isModal=False</t>
  </si>
  <si>
    <t>CONTRATAR EL SUMINISTRO DE REFRIGERIOS Y ALMUERZOS PARA APOYAR EL DESARROLLO DE LAS ACTIVIDADES DE LA POLÍTICA PÚBLICA DE LECTURA, ESCRITURA Y ORALIDAD, ASÍ COMO TAMBIÉN DE LAS ACTIVIDADES EDUCATIVAS, DE EXTENSION CULTURAL Y ARTÍSTICAS ENMARCADAS DENTRO DE LOS DIFERENTES CONVENIOS SUSCRITOS POR LA BIBLIOTECA DEPARTAMENTAL JORGE GARCÉS BORRERO</t>
  </si>
  <si>
    <t>REFRIGERIOS</t>
  </si>
  <si>
    <t>231.02.06.04-145-2023</t>
  </si>
  <si>
    <t>community.secop.gov.co/Public/Tendering/OpportunityDetail/Index?noticeUID=CO1.NTC.4430200&amp;isFromPublicArea=True&amp;isModal=False</t>
  </si>
  <si>
    <t>PRESTACIÓN DE SERVICIOS DE APOYO A LA GESTIÓN PARA BRINDAR ACOMPAÑAMIENTO TÉCNICO A LA DIRECCIÓN ADMINISTRATIVA Y FINANCIERA DE LA BIBLIOTECA DEPARTAMENTAL JORGE GARCÉS BORRERO</t>
  </si>
  <si>
    <t>231.02.06.04-146-2023</t>
  </si>
  <si>
    <t>community.secop.gov.co/Public/Tendering/OpportunityDetail/Index?noticeUID=CO1.NTC.4415062&amp;isFromPublicArea=True&amp;isModal=False</t>
  </si>
  <si>
    <t>BRYAN SEBASTIAN MIRANDA ORTIZ</t>
  </si>
  <si>
    <t>231.02.06.04-147-2023</t>
  </si>
  <si>
    <t>community.secop.gov.co/Public/Tendering/OpportunityDetail/Index?noticeUID=CO1.NTC.4514061&amp;isFromPublicArea=True&amp;isModal=False</t>
  </si>
  <si>
    <t>PRESTACIÓN DE SERVICIOS DE APOYO A LA GESTIÓN EN EL PROCESO DE SERVICIOS BIBLIOTECARIOS, PARA REALIZAR ACTIVIDADES ASISTENCIALES DE ATENCIÓN A LOS USUARIOS EN LOS DIFERENTES SERVICIOS DE INFORMACIÓN DE LA BIBLIOTECA DEPARTAMENTAL JORGE GARCÉS BORRERO EN CUMPLIMIENTO A LA LEY 1379 DE 2010.</t>
  </si>
  <si>
    <t>KAREN ELISE ANGULO ARRECHEA</t>
  </si>
  <si>
    <t>junio</t>
  </si>
  <si>
    <t xml:space="preserve">CONVENIO DE ASOCIACIÓN </t>
  </si>
  <si>
    <t>231.02.07.02-148-2023</t>
  </si>
  <si>
    <t>https://community.secop.gov.co/Public/Tendering/OpportunityDetail/Index?noticeUID=CO1.NTC.4403061&amp;isFromPublicArea=True&amp;isModal=False</t>
  </si>
  <si>
    <t>AUNAR ESFUERZOS TÉCNICOS, OPERATIVOS, FINANCIEROS Y DE COOPERACIÓN INTERINSTITUCIONAL, PARA EL APOYO A LOS PROGRAMAS Y OBJETIVOS MISIONALES DE LA BIBLIOTECA DEPARTAMENTAL JORGE GARCÉS BORRERO A TRAVÉS DE PROCESOS PEDAGÓGICOS Y OPERATIVOS EN EL DEPARTAMENTO DEL VALLE DEL CAUCA.</t>
  </si>
  <si>
    <t>INNOPOLITICA</t>
  </si>
  <si>
    <t>2-320202008 / 2-320202009</t>
  </si>
  <si>
    <t>ADICION Y PRORROGA</t>
  </si>
  <si>
    <t>231.02.07.02-149-2023</t>
  </si>
  <si>
    <t>https://community.secop.gov.co/Public/Tendering/OpportunityDetail/Index?noticeUID=CO1.NTC.4446315&amp;isFromPublicArea=True&amp;isModal=False</t>
  </si>
  <si>
    <t>ERIKA AGUILAR</t>
  </si>
  <si>
    <t>AUNAR ESFUERZOS INTERADMINISTRATIVOS CON EL PROPÓSITO DE FORTALECER INTEGRALMENTE EL PLAN DE COMUNICACIONES INSTITUCIONAL, PROGRAMAS Y EVENTOS ESPECIALES Y EL PLAN ESTRATÉGICO DE GESTIÓN DEL TALENTO HUMANO EN CUANTO A PIEZAS COMUNICATIVAS DESDE LA DIAGRAMACIÓN, DISEÑO Y PRODUCCIÓN EN EL MARCO DE LOS 70 AÑOS DE VIDA INSTITUCIONAL.</t>
  </si>
  <si>
    <t>IMPRETICS</t>
  </si>
  <si>
    <t>Prestación de servicios de mantenimiento</t>
  </si>
  <si>
    <t>231.02.06.01-150-2023</t>
  </si>
  <si>
    <t>https://community.secop.gov.co/Public/Tendering/OpportunityDetail/Index?noticeUID=CO1.NTC.4708081&amp;isFromPublicArea=True&amp;isModal=False</t>
  </si>
  <si>
    <t>PRESTACIÓN DE SERVICIOS PARA EL CONTROL DE PLAGAS Y FUMIGACION DE ACUERDO A LAS ESPECIFICACIONES CONTENIDAS EN LA FICHA TÉCNICA.</t>
  </si>
  <si>
    <t>TERRACONTROL CIP SAS</t>
  </si>
  <si>
    <t>agosto</t>
  </si>
  <si>
    <t>231.02.06.01-151-2023</t>
  </si>
  <si>
    <t>community.secop.gov.co/Public/Tendering/OpportunityDetail/Index?noticeUID=CO1.NTC.4571638&amp;isFromPublicArea=True&amp;isModal=False</t>
  </si>
  <si>
    <t>SUMINISTRO DE ELEMENTOS, MATERIALES Y HERRAMIENTAS DE FERRETERÍA NECESARIOS PARA EL MANTENIMIENTO DE LAS INSTALACIONES DE LA BIBLIOTECA DEPARTAMENTAL JORGE GARCÉS BORRERO.</t>
  </si>
  <si>
    <t>OR QUINTERO SOLUCIONES S.A.S.</t>
  </si>
  <si>
    <t>2-120201004</t>
  </si>
  <si>
    <t xml:space="preserve">COONVENIO DE COOPERACIÓN </t>
  </si>
  <si>
    <t>CONVENIOS DE COOPERACION INTERINSTITUCIONAL</t>
  </si>
  <si>
    <t>231.02.07.01-152-2023</t>
  </si>
  <si>
    <t>community.secop.gov.co/Public/Tendering/OpportunityDetail/Index?noticeUID=CO1.NTC.4537450&amp;isFromPublicArea=True&amp;isModal=False</t>
  </si>
  <si>
    <t>AUNAR ESFUERZOS ENTRE LAS RESPECTIVAS ENTIDADES EN LOS CAMPOS DE COOPERACIÓN INTERINSTITUCIONAL, HABILITACIÓN Y REHABILITACIÓN DE PERSONAS CIEGAS Y CON BAJA VISIÓN QUE PERMITAN CONTRIBUIR DE MANERA EFECTIVA, A MEJORAR SUS COMPETENCIAS MEDIANTE HERRAMIENTAS Y CONOCIMIENTOS NECESARIOS PARA APORTAR A LA INCLUSIÓN SOCIAL, PROMOVIENDO EL DESARROLLO INTEGRAL DE LA PERSONA CON DISCAPACIDAD VISUAL, FORTALECIENDO SUS CAPACIDADES Y HABILIDADES, LOGRANDO ASÍ INCLUIRLOS EN SU ENTORNO FAMILIAR Y SOCIAL, DIGNIFICANDO SUS CONDICIONES DE VIDA.</t>
  </si>
  <si>
    <t>FUNDACION ANGEL DE LUZ</t>
  </si>
  <si>
    <t>231.02.06.04-153-2023</t>
  </si>
  <si>
    <t>community.secop.gov.co/Public/Tendering/OpportunityDetail/Index?noticeUID=CO1.NTC.4589195&amp;isFromPublicArea=True&amp;isModal=False</t>
  </si>
  <si>
    <t xml:space="preserve">
PRESTACIÓN DE SERVICIOS DE APOYO A LA GESTIÓN, PARA LA PROMOCIÓN Y DIVULGACIÓN DE LOS SERVICIOS DE LA BIBLIOTECA DEPARTAMENTAL JORGE GARCÉS BORRERO EN EL ÁREA DE MERCADEO.</t>
  </si>
  <si>
    <t>MARIA CAMILA ARTEAGA CABRERA</t>
  </si>
  <si>
    <t>OTRO</t>
  </si>
  <si>
    <t>231.02.07.01-154-2023</t>
  </si>
  <si>
    <t>https://community.secop.gov.co/Public/Tendering/OpportunityDetail/Index?noticeUID=CO1.NTC.4588683&amp;isFromPublicArea=True&amp;isModal=False</t>
  </si>
  <si>
    <t>AUNAR ESFUERZOS DE LAS RESPECTIVAS ENTIDADES EN LOS CAMPOS TÉCNICO, CIENTÍFICO, ECONÓMICO, FINANCIERO Y DE COOPERACIÓN INTERINSTITUCIONAL, QUE PERMITAN CONTRIBUIR DE MANERA EFECTIVA, A MEJORAR LAS COMPETENCIAS DE LA POBLACIÓN MEDIANTE EL ACCESO A BIENES EDUCATIVOS Y CULTURALES A TRAVÉS DE UNA PLATAFORMA DE INCLUSIÓN TECNOLÓGICA EN LA RED DE BIBLIOTECAS PÚBLICAS DEL VALLE DEL CAUCA, ASÍ COMO, CONTRIBUIR AL INCREMENTO DE LAS OPORTUNIDADES DE CRECIMIENTO PERSONAL, SOCIAL Y ECONÓMICO, REDUCIENDO LA BRECHA DIGITAL, FACILITANDO EL ACCESO AL CONOCIMIENTO Y CREANDO FORTALEZAS EN TEJIDO SOCIAL E INSTITUCIONAL DEL VALLE, COMO TAMBIEN AYUDAR A GESTIONAR EL FORTALECIMIENTO CONCEPTUAL DE LA INFRAESTRUCTURA FÍSICA DE LO QUE HOY CONSTITUYE LA MANZANA DEL SABER.</t>
  </si>
  <si>
    <t>FUNDACIÓN BIBLIOTEC</t>
  </si>
  <si>
    <t>231.02.06.01-155-2023</t>
  </si>
  <si>
    <t>community.secop.gov.co/Public/Tendering/OpportunityDetail/Index?noticeUID=CO1.NTC.4608594&amp;isFromPublicArea=True&amp;isModal=False</t>
  </si>
  <si>
    <t>CONTRATAR EL SERVICIO DE REVISIÓN, MANTENIMIENTO PREVENTIVO Y CORRECTIVO PARA LOS EQUIPOS HIDRAULICOS Y EL SUMINISTRO DE ACCESORIOS PARA EL BUEN FUNCIONAMIENTO DE LAS BATERIAS SANITARIAS DE LA ENTIDAD, CON EL FIN DE GARANTIZAR EL DESARROLLO DE LAS ACTIVIDADES QUE SE REALIZAN BAJO EL MARCO DE LOS DIFERENTES CONVENIOS QUE SUSCRIBE LA BIBLIOTECA DEPARTAMENTAL JORGE GARCÉS BORRERO.</t>
  </si>
  <si>
    <t>231.02.06.02-156-2023</t>
  </si>
  <si>
    <t>https://community.secop.gov.co/Public/Tendering/OpportunityDetail/Index?noticeUID=CO1.NTC.4590070&amp;isFromPublicArea=True&amp;isModal=False</t>
  </si>
  <si>
    <t>ARRENDAMIENTO DE UN ESPACIO DESTINADO A CAFETERÍA RESTAURANTE, EN EL SEGUNDO PISO DE LA BIBLIOTECA DEPARTAMENTAL JORGE GARCÉS BORRERO, UBICADA EN LA CALLE 5 N° 24ª-91 DE LA ACTUAL NOMENCLATURA URBANA, CON UN ÁREA DE 263,6 M2 Y CON DESTINO EXCLUSIVO AL DESARROLLO DE LA ACTIVIDAD DE CAFETERÍA Y RESTAURANTE, POR CUENTA Y RIESGO DEL ARRENDATARIO</t>
  </si>
  <si>
    <t>231.02.06.04-157-2023</t>
  </si>
  <si>
    <t>community.secop.gov.co/Public/Tendering/OpportunityDetail/Index?noticeUID=CO1.NTC.4590198&amp;isFromPublicArea=True&amp;isModal=False</t>
  </si>
  <si>
    <t>VANESSA JIMENEZ CARVAJAL</t>
  </si>
  <si>
    <t>231.02.06.04-158-2023</t>
  </si>
  <si>
    <t>community.secop.gov.co/Public/Tendering/OpportunityDetail/Index?noticeUID=CO1.NTC.4590994&amp;isFromPublicArea=True&amp;isModal=False</t>
  </si>
  <si>
    <t>ELIANA ESPERANZA AGREDO ESQUIVEL</t>
  </si>
  <si>
    <t>231.02.06.04-159-2023</t>
  </si>
  <si>
    <t>community.secop.gov.co/Public/Tendering/OpportunityDetail/Index?noticeUID=CO1.NTC.4600397&amp;isFromPublicArea=True&amp;isModal=False</t>
  </si>
  <si>
    <t>NICOLLE VICTORIA OCAMPO RODRIGUEZ</t>
  </si>
  <si>
    <t>231.02.06.04-160-2023</t>
  </si>
  <si>
    <t>community.secop.gov.co/Public/Tendering/OpportunityDetail/Index?noticeUID=CO1.NTC.4639520&amp;isFromPublicArea=True&amp;isModal=False</t>
  </si>
  <si>
    <t>YULIAN SANTIAGO PEREZ ORTIZ</t>
  </si>
  <si>
    <t>231.02.06.01-161-2023</t>
  </si>
  <si>
    <t>https://www.colombiacompra.gov.co/tienda-virtual-del-estado-colombiano/ordenes-compra/109615</t>
  </si>
  <si>
    <t>CONTRATAR UNA PERSONA NATURAL O JURIDICA QUE SUMINISTRE EN CALIDAD DE VENTA, UN 1 EQUIPO DE COMPUTO DE ESCRITORIO, UN 1 EQUIPO DE COMPUTO PORTATIL, UNA 1 IMPRESORA DE INYECCION DE TINTA MULTIFUNCIONAL A COLOR, UN 1 VIDEO PROYECTOR VIDEO BEAM, UNA 1 BARRA DE SONIDO, DOS 2 LICENCIAS DE OFFICE ELECTRONICAS VITALICIAS, CON EL FIN DE DAR CUMPLIMIENTO A PLAN DE PREMIOS ESTABLECIDO EN EL MARCO DEL CONCURSO BIBLIOTECAS INVENCIBLES DEL VALLE 2023.</t>
  </si>
  <si>
    <t>PANAMERICANA LIBRERÍA Y PAPELERÍA S.A. (CONCURSO)</t>
  </si>
  <si>
    <t>830037946</t>
  </si>
  <si>
    <t>2-3201010030106 / 2-3201010030302 / 2-3201010030503 / 2-32010100502030101</t>
  </si>
  <si>
    <t>PRORROGA</t>
  </si>
  <si>
    <t>18 DIAS</t>
  </si>
  <si>
    <t>231.02.06.01-162-2023</t>
  </si>
  <si>
    <t>https://www.colombiacompra.gov.co/tienda-virtual-del-estado-colombiano/ordenes-compra/109951</t>
  </si>
  <si>
    <t>CONTRATAR UNA PERSONA NATURAL O JURIDICA QUE SUMINISTRE EN CALIDAD DE VENTA, SESENTA 60 RESMAS DE PAPEL TAMAÑO CARTA DE 75 GRAMOS BLANCO PARA EL NORMAL FUNCIONAMIENTO ADMINISTRATIVO Y TECNICOMISIONAL DE LA BIBLIOTECA DEPARTAMENTAL JORGE GARCES BORRERO.</t>
  </si>
  <si>
    <t>PANAMERICANA (RESMAS)</t>
  </si>
  <si>
    <t>231.02.06.04-163-2023</t>
  </si>
  <si>
    <t>community.secop.gov.co/Public/Tendering/OpportunityDetail/Index?noticeUID=CO1.NTC.4662713&amp;isFromPublicArea=True&amp;isModal=False</t>
  </si>
  <si>
    <t>PRESTACIÓN DE SERVICIOS PROFESIONALES COMO ARQUITECTO A LA BIBLIOTECA DEPARTAMENTAL JORGE GARCÉS BORRERO EN EL DESARROLLO DE LOS DOCUMENTOS TÉCNICOS, CONCEPTUALES, MUSEOLÓGICOS Y MUSEOGRÁFICOS DEL PROYECTO MUSEO DE LA MEMORIA</t>
  </si>
  <si>
    <t>JOSE EDUARDO VIDAL OÑATE</t>
  </si>
  <si>
    <t>231.02.06.04-164-2023</t>
  </si>
  <si>
    <t>community.secop.gov.co/Public/Tendering/OpportunityDetail/Index?noticeUID=CO1.NTC.4648172&amp;isFromPublicArea=True&amp;isModal=False</t>
  </si>
  <si>
    <t>PRESTACIÓN DE SERVICIOS PROFESIONALES PARA REALIZAR LA CREACIÓN Y PRODUCCIÓN DE CONCEPTO DE COMUNICACIONES Y MARKETING DEL NOVENO FESTIVAL INTERNACIONAL DE LITERATURA OIGA MIRE LEA 2023</t>
  </si>
  <si>
    <t>RICARDO MENDIVIL CONSULTING S.A.S</t>
  </si>
  <si>
    <t>CONTRATOS INTERADMINISTRATIVOS</t>
  </si>
  <si>
    <t>231.02.07.01-165-2023</t>
  </si>
  <si>
    <t>https://community.secop.gov.co/Public/Tendering/OpportunityDetail/Index?noticeUID=CO1.NTC.4610732&amp;isFromPublicArea=True&amp;isModal=False</t>
  </si>
  <si>
    <t>REALIZAR LA OPERACIÓN LOGÍSTICA DEL IX FESTIVAL INTERNACIONAL DE LITERATURA OIGA MIRE LEA, EL XXII ENCUENTRO DE BIBLIOTECAS PÚBLICAS DEL VALLE, EL III CONGRESO LECTURA, EL V FORO DE LA POLÍTICA LEO Y LOS 70 AÑOS DE SERVICIO A LA COMUNIDAD DE LA ENTIDAD PARA GARANTIZAR EL ACCESO A LA INFORMACIÓN Y CONOCIMIENTO DE ACUERDO CON LAS NECESIDADES INTELECTUALES, DE ENTRETENIMIENTO Y OCIO DE LA COMUNIDAD.</t>
  </si>
  <si>
    <t xml:space="preserve">TELEPACIFICO </t>
  </si>
  <si>
    <t>UN PRIMER PAGO del 40% del valor del CONTRATO, equivalente a TRESCIENTOS MILLONES DE PESOS M/CTE ($300.000.000), UN SEGUNDO PAGO del 30% del valor del contrato equivalente a DOSCIENTOS VEINTICINCO MILLONES DE PESOS M/CTE ($225.000.000). UN TERCER Y ÚLTIMO PAGO del 30% del valor del contrato equivalente a DOSCIENTOS VEINTICINCO MILLONES DE PESOS M/CTE ($225.000.000)</t>
  </si>
  <si>
    <t>9900000135 / 9900000136</t>
  </si>
  <si>
    <t>$600.000.000 / $150.000.000</t>
  </si>
  <si>
    <t>14 DIAS</t>
  </si>
  <si>
    <t>SELECCIÓN ABREVIADA - SUBASTA INVERSA</t>
  </si>
  <si>
    <t>231.02.06.01-166-2023</t>
  </si>
  <si>
    <t>https://community.secop.gov.co/Public/Tendering/OpportunityDetail/Index?noticeUID=CO1.NTC.4710244&amp;isFromPublicArea=True&amp;isModal=False</t>
  </si>
  <si>
    <t>COMPRA DE MATERIAL BIBLIOGRÁFICO NECESARIO PARA LA PRESTACIÓN DE LOS SERVICIOS EN LA BIBLIOTECA DEPARTAMENTAL Y EN LAS BIBLIOTECAS QUE CONFORMA LA RED DEPARTAMENTAL DE BIBLIOTECAS PÚBLICAS DEL VALLE DEL CAUCA, CON EL FIN DE GARANTIZAR 18 SERVICIOS BIBLIOTECARIOS BÁSICOS Y COMPLEMENTARIOS Y DE EXTENSIÓN A LA COMUNIDAD EN LA BIBLIOTECA DEPARTAMENTAL JORGE GARCÉS BORRERO Y FORTALECER LAS BIBLIOTECAS MUNICIPALES DE LA RED DEPARTAMENTAL DE BIBLIOTECAS PÚBLICAS DEL VALLE DEL CAUCA.</t>
  </si>
  <si>
    <t>AMBIENTES DE APRENDIZAJE SAS</t>
  </si>
  <si>
    <t>septiembre</t>
  </si>
  <si>
    <t>2-3201010050204</t>
  </si>
  <si>
    <t>JENIFER PALACIOS OME</t>
  </si>
  <si>
    <t>231.02.06.04-167-2023</t>
  </si>
  <si>
    <t>community.secop.gov.co/Public/Tendering/OpportunityDetail/Index?noticeUID=CO1.NTC.4639521&amp;isFromPublicArea=True&amp;isModal=False</t>
  </si>
  <si>
    <t>PRESTACIÓN DE SERVICIOS DE APOYO A LA GESTIÓN COMO TÉCNICO DENTRO DEL PROCESO DE GESTIÓN PATRIMONIAL DE LA ENTIDAD, REALIZANDO ACCIONES PARA LA CONSERVACIÓN Y PRESERVACIÓN DEL MATERIAL BIBLIOGRÁFICO Y DOCUMENTAL DE LA BIBLIOTECA DEPARTAMENTAL</t>
  </si>
  <si>
    <t>DIANA JOVANNA ROMERO TENORIO</t>
  </si>
  <si>
    <t>231.02.06.01-168-2023</t>
  </si>
  <si>
    <t>https://community.secop.gov.co/Public/Tendering/OpportunityDetail/Index?noticeUID=CO1.NTC.4726092&amp;isFromPublicArea=True&amp;isModal=False</t>
  </si>
  <si>
    <t>FUNDACIÓN MEJORHABITAT</t>
  </si>
  <si>
    <t>2-120202006</t>
  </si>
  <si>
    <t>231.02.06.04-169-2023</t>
  </si>
  <si>
    <t>community.secop.gov.co/Public/Tendering/OpportunityDetail/Index?noticeUID=CO1.NTC.4655071&amp;isFromPublicArea=True&amp;isModal=False</t>
  </si>
  <si>
    <t>INGRID RAMIREZ HUILA</t>
  </si>
  <si>
    <t>231.02.06.04-170-2023</t>
  </si>
  <si>
    <t>community.secop.gov.co/Public/Tendering/OpportunityDetail/Index?noticeUID=CO1.NTC.4633662&amp;isFromPublicArea=True&amp;isModal=False</t>
  </si>
  <si>
    <t>PRESTACIÓN DE SERVICIOS DE APOYO A LA GESTIÓN PARA EL DESARROLLO DE ACTIVIDADES TECNICAS, DE LA DIRECCIÒN ADMINISTRATIVA Y FINANCIERA DE LA BIBLIOTECA DEPARTAMENTAL JORGE GARCES BORRERO.</t>
  </si>
  <si>
    <t>YENITH HERNANDEZ CAICEDO</t>
  </si>
  <si>
    <t>66819656</t>
  </si>
  <si>
    <t>Prestación de servicios profesionales tercerizados</t>
  </si>
  <si>
    <t>231.02.06.01-171-2023</t>
  </si>
  <si>
    <t>https://community.secop.gov.co/Public/Tendering/OpportunityDetail/Index?noticeUID=CO1.NTC.4663152&amp;isFromPublicArea=True&amp;isModal=False</t>
  </si>
  <si>
    <t>231.02.06.04-171-2023</t>
  </si>
  <si>
    <t>PRESTACION DE SERVICIO DE EVALUACIONES MEDICO OCUPACIONALES PERIODICAS, EXAMENES DE RETIRO, VALORACIONES MEDICO OCUPACIONALES POST INCAPACIDAD, Y PRUEBAS COMPLEMENTARIAS ESPECIFICAS, INCLUYENDO EXAMENES MEDICO OCUPACIONALES CON ENFASIS OSTEOMUSCULAR, VISIOMETRIA, AUDIOMETRÍA, HEMOGRAMA, COLESTEROL TOTAL, TRIGLICÉRIDOS, GLICEMIA PRE, DE CONFORMIDAD CON LO ESTABLECIDO EN EL ARTÍCULO 3 DE LA RESOLUCIÓN 2346 DE 2007, CON EL FIN DE IDENTIFICAR LAS CONDIONES DE SALUD DE LOS TRABAJADORES DE LA BIBLIOTECA DEPARTAMENTAL JORGE GARCES BORRERO</t>
  </si>
  <si>
    <t>INTERSALUD OCUPACIONAL S.A.S</t>
  </si>
  <si>
    <t>231.02.07.01-172-2023</t>
  </si>
  <si>
    <t>https://community.secop.gov.co/Public/Tendering/OpportunityDetail/Index?noticeUID=CO1.NTC.4648616&amp;isFromPublicArea=True&amp;isModal=False</t>
  </si>
  <si>
    <t>AUNAR ESFUERZOS INSTITUCIONALES CON EL FIN DE FOMENTAR LA LECTURA Y PROMOVER LOS SERVICIOS DE LA BIBLIOTECA DEPARTAMENTAL A TRAVÉS DE UNA RELACIÓN DE APOYO INTERINSTITUCIONAL, DONDE SE CONTRA PRESTEN SERVICIOS Y SABERES DE LAS DOS INSTITUCIONES, CON EL FIN DE GARANTIZAR UNA MEJOR ACCESIBILIDAD PARA LAS PERSONAS EN SITUACIÓN DE DISCAPACIDAD AUDITIVA Y PARA LOS ESTUDIANTES DEL CENTRO EDUCATIVO ASORVAL, CON EL FIN DE QUE PARTICIPEN DE LAS ACTIVIDADES ARTÍSTICAS, CULTURALES Y LÚDICAS QUE SE GESTEN EN LA CIUDAD DESDE ESCENARIOS COMO LA BIBLIOTECA.</t>
  </si>
  <si>
    <t>ASOCIACION DE SORDOS DEL VALLE</t>
  </si>
  <si>
    <t>231.02.06.04-173-2023</t>
  </si>
  <si>
    <t>community.secop.gov.co/Public/Tendering/OpportunityDetail/Index?noticeUID=CO1.NTC.4650371&amp;isFromPublicArea=True&amp;isModal=False</t>
  </si>
  <si>
    <t>PRESTACIÓN DE SERVICIOS PARA LA ADQUISICIÓN DE VEINTIDÓS (22) LICENCIAS DE MICROSOFT OFFICE 2021 ESTÁNDAR, TRES (3) LICENCIAS DE OFFICE STANDARD, DOS (2) LICENCIAS DE WINDOWS SERVER 2022 ESTÁNDAR, CIENTO NUEVE (109) LICENCIAS DE WINDOWS SERVER CAL 2022 DE LA BIBLIOTECA DEPARTAMENTAL JORGE GARCÉS BORRERO, DE LA BIBLIOTECA DEPARTAMENTAL JORGE GARCÉS BORRERO</t>
  </si>
  <si>
    <t>CORPORACIÓN MAKAIA ASESORÍA INTERNACIONAL</t>
  </si>
  <si>
    <t>2-32010100502030101</t>
  </si>
  <si>
    <t>231.02.06.04-174-2023</t>
  </si>
  <si>
    <t>community.secop.gov.co/Public/Tendering/OpportunityDetail/Index?noticeUID=CO1.NTC.4658717&amp;isFromPublicArea=True&amp;isModal=False</t>
  </si>
  <si>
    <t>PRESTACIÓN DE SERVICIOS PARA EL SANEAMIENTO AMBIENTAL E INTERVENCIÓN PARA EL CONTROL QUÍMICO DE MICROORGANISMOS DE LAS COLECCIONES Y SU DESINFECCIÓN.</t>
  </si>
  <si>
    <t>ALBERTO OREJUELA VARELA</t>
  </si>
  <si>
    <t>231.02.06.04-175-2023</t>
  </si>
  <si>
    <t>community.secop.gov.co/Public/Tendering/OpportunityDetail/Index?noticeUID=CO1.NTC.4661104&amp;isFromPublicArea=True&amp;isModal=False</t>
  </si>
  <si>
    <t>BRIGITTE ALEXANDRA ANGULO CABEZAS</t>
  </si>
  <si>
    <t>231.02.06.04-176-2023</t>
  </si>
  <si>
    <t>community.secop.gov.co/Public/Tendering/OpportunityDetail/Index?noticeUID=CO1.NTC.4663404&amp;isFromPublicArea=True&amp;isModal=False</t>
  </si>
  <si>
    <t>PRESTACIÓN DE SERVICIOS DE APOYO A LA GESTION COMO CONDUCTOR EN LOS VEHÍCULOS DE PROPIEDAD DE LA BIBLIOTECA DEPARTAMENTAL JORGE GARCÉS BORRERO; PARA FACILITAR EL DESPLAZAMIENTO DE LA DIRECCIÓN GENERAL Y LA DIRECCIÓN ADMINISTRATIVA Y FINANCIERA</t>
  </si>
  <si>
    <t>EVERSSON FELIPE MALTÉS GOLU</t>
  </si>
  <si>
    <t>231.02.06.01-177-2023</t>
  </si>
  <si>
    <t>https://www.colombiacompra.gov.co/tienda-virtual-del-estado-colombiano/ordenes-compra/112001</t>
  </si>
  <si>
    <t>CONTRATAR UNA PERSONA NATURAL O JURIDICA QUE SUMINISTRE EN CALIDAD DE VENTA, SESENTA Y CINCO (65) SILLAS ERGONÓMICAS PARA LOS DIFERENTES PUESTOS DE TRABAJO DE LOS DIRECTIVOS Y FUNCIONARIOS DE LA BIBLIOTECA DEPARTAMENTAL JORGE GARCES BORRERO</t>
  </si>
  <si>
    <t>PANAMERICANA LIBRERÍA Y PAPELERÍA S.A</t>
  </si>
  <si>
    <t>2-320101004010101</t>
  </si>
  <si>
    <t>231.02.06.04-178-2023</t>
  </si>
  <si>
    <t>CONTRATAR EL PROGRAMA DE SEGUROS QUE GARANTICEN LA PROTECCIÓN DE LOS BIENES MUEBLES E INMUEBLES, INTERESES PATRIMONIALES, ASÍ COMO LA VIDA DE LOS FUNCIONARIOS DE BIBLIOTECA DEPARTAMENTAL JORGE GARCES BORRERO</t>
  </si>
  <si>
    <t>SEGUROS (LA PREVISORA - SEGUROS DEL ESTADO - SOLIDARIA SAMC)</t>
  </si>
  <si>
    <t>231.02.06.01-179-2023</t>
  </si>
  <si>
    <t>https://community.secop.gov.co/Public/Tendering/OpportunityDetail/Index?noticeUID=CO1.NTC.4847858&amp;isFromPublicArea=True&amp;isModal=False</t>
  </si>
  <si>
    <t>231.02.06.04-179-2023</t>
  </si>
  <si>
    <t>CONTRATAR EL MANTENIMIENTO PREVENTIVO, CORRECTIVO Y SUMINISTRO DE REPUESTOS PARA LOS EQUIPOS DE AIRE ACONDICIONADO DE LA BIBLIOTECA JORGE GARCÉS BORRERO</t>
  </si>
  <si>
    <t>CONSORCIO AIRES 2023</t>
  </si>
  <si>
    <t>901753409</t>
  </si>
  <si>
    <t>231.02.06.01-180-2023</t>
  </si>
  <si>
    <t>https://community.secop.gov.co/Public/Tendering/OpportunityDetail/Index?noticeUID=CO1.NTC.4800105&amp;isFromPublicArea=True&amp;isModal=False</t>
  </si>
  <si>
    <t xml:space="preserve">CONTRATAR EL SERVICIO DE MANTENIMIENTO GENERAL Y REPARACIÓN DEL PARQUE AUTOMOTOR DE LA BIBLIOTECA DEPARTAMENTAL JORGE GARCÉS BORRERO BAJO EL MARCO DE LOS DIFERENTES CONVENIOS SUSCRITOS POR LA ENTIDAD	</t>
  </si>
  <si>
    <t>TALLER GONZALEZ</t>
  </si>
  <si>
    <t>OBRA</t>
  </si>
  <si>
    <t>231.02.06.01-181-2023</t>
  </si>
  <si>
    <t>https://community.secop.gov.co/Public/Tendering/OpportunityDetail/Index?noticeUID=CO1.NTC.4908712&amp;isFromPublicArea=True&amp;isModal=False</t>
  </si>
  <si>
    <t xml:space="preserve">CONTRATAR EL SUMINISTRO E INSTALACIÓN DE UN CERRAMIENTO PARA LA BIBLIOTECA DEPARTAMENTAL JORGE GARCÉS BORRERO EN LOS PREDIOS QUE FORMAN PARTE DEL PROYECTO "MANZANA DEL SABER", DE ACUERDO CON LAS ESPECIFICACIONES TÉCNICAS.
</t>
  </si>
  <si>
    <t>AMS INGENIEROS E.U</t>
  </si>
  <si>
    <t>octubre</t>
  </si>
  <si>
    <t>2-320202005</t>
  </si>
  <si>
    <t>231.02.06.01-182-2023</t>
  </si>
  <si>
    <t xml:space="preserve">CONTRATAR EL MANTENIMIENTO PREVENTIVO Y CORRECTIVO PARA LOS TRES (3) ASCENSORES DE LA BIBLIOTECA DEPARTAMENTAL CON EL FIN DE FORTALECER Y PROMOCIONAR LOS SERVICIOS BIBLIOTECARIOS AL INTERIOR DE LA INSTITUCIÓN EN EL DESARROLLO DE LAS ACTIVIDADES QUE SE REALIZAN BAJO EL MARCO DE LOS DIFERENTES CONVENIOS QUE SUSCRIBE LA BIBLIOTECA DEPARTAMENTAL JORGE GARCÉS BORRERO
</t>
  </si>
  <si>
    <t>ASCENSORES</t>
  </si>
  <si>
    <t>231.02.06.01-183-2023</t>
  </si>
  <si>
    <t>https://community.secop.gov.co/Public/Tendering/OpportunityDetail/Index?noticeUID=CO1.NTC.4974783&amp;isFromPublicArea=True&amp;isModal=False</t>
  </si>
  <si>
    <t xml:space="preserve">SUMINISTRO DE ELEMENTOS Y MATERIALES ELÉCTRICOS NECESARIOS PARA EL MANTENIMIENTO DE LAS INSTALACIONES DE LA BIBLIOTECA DEPARTAMENTAL JORGE GARCÉS BORRERO.
</t>
  </si>
  <si>
    <t>INDUSTRIA FERRETERA S.A.S</t>
  </si>
  <si>
    <t>noviembre</t>
  </si>
  <si>
    <t>2-320201004</t>
  </si>
  <si>
    <t>231.02.06.01-184-2023</t>
  </si>
  <si>
    <t>https://community.secop.gov.co/Public/Tendering/OpportunityDetail/Index?noticeUID=CO1.NTC.4987132&amp;isFromPublicArea=True&amp;isModal=False</t>
  </si>
  <si>
    <t xml:space="preserve">COMPRA DE SEIS (6) KITS DE ROBÓTICA DIRIGIDO A PÚBLICO ADOLESCENTE Y JUVENIL PARA LA SALA HELLEN KELLER DE LA BIBLIOTECA DEPARTAMENTAL JORGE GARCES BORRERO
</t>
  </si>
  <si>
    <t>ELECTROEQUIPOS COLOMBIA SAS</t>
  </si>
  <si>
    <t>2-320201002</t>
  </si>
  <si>
    <t>231.02.06.01-185-2023</t>
  </si>
  <si>
    <t>https://community.secop.gov.co/Public/Tendering/OpportunityDetail/Index?noticeUID=CO1.NTC.5032815&amp;isFromPublicArea=True&amp;isModal=False</t>
  </si>
  <si>
    <t>IMATIC INGENIERIA S.A.S</t>
  </si>
  <si>
    <t>Contratista misional</t>
  </si>
  <si>
    <t>231.02.06.04-186-2023</t>
  </si>
  <si>
    <t>https://community.secop.gov.co/Public/Tendering/ContractNoticePhases/View?PPI=CO1.PPI.28317572&amp;isFromPublicArea=True&amp;isModal=False</t>
  </si>
  <si>
    <t>PRESTACIÓN DE SERVICIOS DE APOYO A LA GESTIÓN PARA REALIZAR ACTIVIDADES ASISTENCIALES EN EL PROCESO DE SERVICIOS BIBLIOTECARIOS Y DE CONSULTA DE LA BIBLIOTECA DEPARTAMENTAL JORGE GARCES BORRERO, EN CUMPLIMIENTO DE LO ESTIPULADO EN LA LEY 1379 DE 2010.</t>
  </si>
  <si>
    <t>231.02.06.04-187-2023</t>
  </si>
  <si>
    <t>https://community.secop.gov.co/Public/Tendering/OpportunityDetail/Index?noticeUID=CO1.NTC.5133785&amp;isFromPublicArea=True&amp;isModal=False</t>
  </si>
  <si>
    <t>231.02.06.04-188-2023</t>
  </si>
  <si>
    <t>https://community.secop.gov.co/Public/Tendering/OpportunityDetail/Index?noticeUID=CO1.NTC.5136134&amp;isFromPublicArea=True&amp;isModal=False</t>
  </si>
  <si>
    <t>PRESTACIÓN DE SERVICIOS DE APOYO A LA GESTIÓN PARA REALIZAR ACTIVIDADES ASISTENCIALES EN EL PROCESO DE SERVICIOS BIBLIOTECARIOS Y DE CONSULTA DE LA BIBLIOTECA DEPARTAMENTAL JORGE GARCÉS BORRERO, EN CUMPLIMIENTO DE LO ESTIPULADO EN LA LEY 1379 DE 2010.</t>
  </si>
  <si>
    <t>231.02.06.04-189-2023</t>
  </si>
  <si>
    <t>https://community.secop.gov.co/Public/Tendering/OpportunityDetail/Index?noticeUID=CO1.NTC.5140528&amp;isFromPublicArea=True&amp;isModal=False</t>
  </si>
  <si>
    <t>PRESTACIÓN DE SERVICIOS DE APOYO A LA GESTIÓN PARA REALIZAR ACTIVIDADES ASISTENCIALES EN EL PROCESO DE DESARROLLO DE COLECCIONES DE LA BIBLIOTECA DEPARTAMENTAL JORGE GARCÉS BORRERO</t>
  </si>
  <si>
    <t>Contratista apoyo</t>
  </si>
  <si>
    <t>231.02.06.04-190-2023</t>
  </si>
  <si>
    <t>https://community.secop.gov.co/Public/Tendering/OpportunityDetail/Index?noticeUID=CO1.NTC.5137388&amp;isFromPublicArea=True&amp;isModal=False</t>
  </si>
  <si>
    <t>PRESTACION DE SERVICIOS DE APOYO EN LA GESTIÓN DOCUMENTAL Y ARCHIVO DE LA BIBLIOTECA DEPARTAMENTAL JORGE GARCÉS BORRERO.</t>
  </si>
  <si>
    <t>231.02.06.04-191-2023</t>
  </si>
  <si>
    <t>https://community.secop.gov.co/Public/Tendering/OpportunityDetail/Index?noticeUID=CO1.NTC.5136218&amp;isFromPublicArea=True&amp;isModal=False</t>
  </si>
  <si>
    <t>231.02.06.04-192-2023</t>
  </si>
  <si>
    <t>https://community.secop.gov.co/Public/Tendering/OpportunityDetail/Index?noticeUID=CO1.NTC.5136136&amp;isFromPublicArea=True&amp;isModal=False</t>
  </si>
  <si>
    <t>PRESTACIÓN DE SERVICIOS DE APOYO A LA GESTIÓN PARA REALIZAR ACTIVIDADES ASISTENCIALES EN EL PROCESO DE SERVICIOS BIBLIOTECARIOS Y DE CONSULTA DE LA BIBLIOTECA DEPARTAMENTAL JORGE GARCÉS BORRERO, EN CUMPLIMIENTO DE LO ESTIPULADO EN LA LEY 1379 DE 2010</t>
  </si>
  <si>
    <t>231.02.06.04-193-2023</t>
  </si>
  <si>
    <t>https://community.secop.gov.co/Public/Tendering/OpportunityDetail/Index?noticeUID=CO1.NTC.5137481&amp;isFromPublicArea=True&amp;isModal=False</t>
  </si>
  <si>
    <t>231.02.06.04-194-2023</t>
  </si>
  <si>
    <t>https://community.secop.gov.co/Public/Tendering/OpportunityDetail/Index?noticeUID=CO1.NTC.5176614&amp;isFromPublicArea=True&amp;isModal=False</t>
  </si>
  <si>
    <t xml:space="preserve">PRESTACIÓN DE SERVICIOS DE APOYO A LA GESTIÓN DEL PROCESO DE GESTIÓN PATRIMONIAL PARA REALIZAR ACTIVIDADES DE ARREGLO Y CONSERVACIÓN DE MATERIAL BIBLIOGRÁFICO EN LA BIBLIOTECA DEPARTAMENTAL JORGE GARCÉS BORRERO.
</t>
  </si>
  <si>
    <t>231.02.06.04-195-2023</t>
  </si>
  <si>
    <t>https://community.secop.gov.co/Public/Tendering/OpportunityDetail/Index?noticeUID=CO1.NTC.5133618&amp;isFromPublicArea=True&amp;isModal=False</t>
  </si>
  <si>
    <t>PRESTACIÓN DE SERVICIOS DE APOYO A LA GESTIÓN, DENTRO DEL PROCESO DE PROMOCIÓN DE CIENCIA Y CULTURA, PARA REALIZAR ACTIVIDADES ASISTENCIALES EN EL FOMENTO Y DIFUSIÓN DE LAS DISTINTAS ACTIVIDADES CULTURALES, DE ACUERDO CON LO ESTABLECIDO EN LA LEY 1379 DE 2010</t>
  </si>
  <si>
    <t>231.02.06.04-196-2023</t>
  </si>
  <si>
    <t>https://community.secop.gov.co/Public/Tendering/OpportunityDetail/Index?noticeUID=CO1.NTC.5136220&amp;isFromPublicArea=True&amp;isModal=False</t>
  </si>
  <si>
    <t>PRESTACIÓN DE SERVICIOS DE APOYO A LA GESTIÓN COMO CONDUCTOR DE LA BIBLIOTECA DEPARTAMENTAL JORGE GARCÉS BORRERO</t>
  </si>
  <si>
    <t>231.02.06.04-197-2023</t>
  </si>
  <si>
    <t>https://community.secop.gov.co/Public/Tendering/OpportunityDetail/Index?noticeUID=CO1.NTC.5132737&amp;isFromPublicArea=True&amp;isModal=False</t>
  </si>
  <si>
    <t>PRESTACIÓN DE SERVICIOS DE APOYO A LA GESTIÓN, EN EL DESARROLLO DE LAS ACTIVIDADES MISIONALES, DENTRO DEL PROCESO DE PROMOCIÓN DE CIENCIA Y CULTURA</t>
  </si>
  <si>
    <t>231.02.06.04-198-2023</t>
  </si>
  <si>
    <t>https://community.secop.gov.co/Public/Tendering/OpportunityDetail/Index?noticeUID=CO1.NTC.5133626&amp;isFromPublicArea=True&amp;isModal=False</t>
  </si>
  <si>
    <t>PRESTACIÓN DE SERVICIOS PROFESIONALES, PARA REALIZAR EL SOPORTE TÉCNICO Y LA PARAMETRIZACIÓN EN LÍNEA CON EN EL SISTEMA DE INFORMACIÓN DE LA BIBLIOTECA DEPARTAMENTAL, DESDE LA DIRECCIÓN TÉCNICA DE LA ENTIDAD</t>
  </si>
  <si>
    <t>231.02.06.04-199-2023</t>
  </si>
  <si>
    <t>https://community.secop.gov.co/Public/Tendering/OpportunityDetail/Index?noticeUID=CO1.NTC.5139998&amp;isFromPublicArea=True&amp;isModal=False</t>
  </si>
  <si>
    <t>PRESTACIÓN DE SERVICIOS PROFESIONALES COMO HISTORIADOR BRINDANDO APOYO AL PROCESO DE GESTIÓN PATRIMONIAL DE LA ENTIDAD</t>
  </si>
  <si>
    <t>231.02.06.04-200-2023</t>
  </si>
  <si>
    <t>https://community.secop.gov.co/Public/Tendering/OpportunityDetail/Index?noticeUID=CO1.NTC.5137617&amp;isFromPublicArea=True&amp;isModal=False</t>
  </si>
  <si>
    <t xml:space="preserve">PRESTACIÓN DE SERVICIOS COMO ABOGADA BRINDANDO APOYO EN EL PROCESO DE GESTIÓN JURÍDICA DENTRO DE LOS PROCESOS JUDICIALES Y DISCIPLINARIOS DE LA BIBLIOTECA DEPARTAMENTAL JORGE GARCÉS BORRERO
</t>
  </si>
  <si>
    <t>231.02.06.04-201-2023</t>
  </si>
  <si>
    <t>https://community.secop.gov.co/Public/Tendering/OpportunityDetail/Index?noticeUID=CO1.NTC.5138814&amp;isFromPublicArea=True&amp;isModal=False</t>
  </si>
  <si>
    <t xml:space="preserve">PRESTACIÓN DE SERVICIOS PROFESIONALES COMO ASESORA DE LA DIRECCIÓN GENERAL Y DEL PROCESO DE GESTIÓN JURÍDICA DE LA BIBLIOTECA DEPARTAMENTAL JORGE GARCÉS BORRERO.	</t>
  </si>
  <si>
    <t>ASESOR NIVEL I</t>
  </si>
  <si>
    <t>231.02.06.04-202-2023</t>
  </si>
  <si>
    <t>https://community.secop.gov.co/Public/Tendering/OpportunityDetail/Index?noticeUID=CO1.NTC.5139391&amp;isFromPublicArea=True&amp;isModal=False</t>
  </si>
  <si>
    <t>PRESTACIÓN DE SERVICIOS DE APOYO A LA GESTIÓN PARA REALIZAR ACTIVIDADES ASISTENCIALES EN EL PROCESO DE PROMOCIÓN DE CIENCIA Y CULTURA DE LA BIBLIOTECA DEPARTAMENTAL JORGE GARCÉS BORRERO, EN CUMPLIMIENTO DE LO ESTIPULADO EN LA LEY 1379 DE 2010</t>
  </si>
  <si>
    <t>231.02.06.04-203-2023</t>
  </si>
  <si>
    <t>https://community.secop.gov.co/Public/Tendering/OpportunityDetail/Index?noticeUID=CO1.NTC.5139451&amp;isFromPublicArea=True&amp;isModal=False</t>
  </si>
  <si>
    <t>PRESTACIÓN DE SERVICIOS DE APOYO A LA GESTIÓN BRINDANDO APOYO ASISTENCIAL EN LAS ACTIVIDADES DE LA DIRECCIÓN GENERAL DE LA BIBLIOTECA DEPARTAMENTAL JORGE GARCÉS BORRERO.</t>
  </si>
  <si>
    <t>231.02.06.04-204-2023</t>
  </si>
  <si>
    <t>https://community.secop.gov.co/Public/Tendering/OpportunityDetail/Index?noticeUID=CO1.NTC.5138937&amp;isFromPublicArea=True&amp;isModal=False</t>
  </si>
  <si>
    <t>PRESTACIÓN DE SERVICIOS PROFESIONALES COMO ARQUITECTA BRINDANDO APOYO EN LAS DIFERENTES ACTIVIDADES REQUERIDAS, PARA REALIZAR EL MANTENIMIENTO DE LA ESTRUCTURA FÍSICA DE LA SEDE DE LA BIBLIOTECA DEPARTAMENTAL JORGE GARCÉS BORRERO</t>
  </si>
  <si>
    <t>231.02.06.04-205-2023</t>
  </si>
  <si>
    <t>https://community.secop.gov.co/Public/Tendering/OpportunityDetail/Index?noticeUID=CO1.NTC.5139397&amp;isFromPublicArea=True&amp;isModal=False</t>
  </si>
  <si>
    <t>PRESTACIÓN DE SERVICIOS ASESORANDO A LA DIRECCIÓN GENERAL ADELANTANDO ACTIVIDADES RELACIONADAS CON LA POLÍTICA PÚBLICA DE ESCRITURA, LECTURA Y ORALIDAD EN EL VALLE DEL CAUCA Y LA PROMOCIÓN DE LOS SERVICIOS DE LA ENTIDAD</t>
  </si>
  <si>
    <t>231.02.06.04-206-2023</t>
  </si>
  <si>
    <t>https://community.secop.gov.co/Public/Tendering/OpportunityDetail/Index?noticeUID=CO1.NTC.5138945&amp;isFromPublicArea=True&amp;isModal=False</t>
  </si>
  <si>
    <t>PRESTACIÓN DE SERVICIOS DE APOYO A LA GESTIÓN EN LA DIRECCIÓN GENERAL DE LA BIBLIOTECA DEPARTAMENTAL JORGE GARCÉS BORRERO.</t>
  </si>
  <si>
    <t>231.02.06.04-207-2023</t>
  </si>
  <si>
    <t>https://community.secop.gov.co/Public/Tendering/OpportunityDetail/Index?noticeUID=CO1.NTC.5140421&amp;isFromPublicArea=True&amp;isModal=False</t>
  </si>
  <si>
    <t>PRESTACIÓN DE SERVICIOS BRINDANDO APOYO A LA GESTIÓN EN EL DESARROLLO DE LA ESTRATEGIA DE COMUNICACIONES DE LOS PROGRAMAS Y PROYECTOS DE LA ENTIDAD EN LOS MUNICIPIOS DEL VALLE DEL CAUCA</t>
  </si>
  <si>
    <t>231.02.06.04-208-2023</t>
  </si>
  <si>
    <t>https://community.secop.gov.co/Public/Tendering/OpportunityDetail/Index?noticeUID=CO1.NTC.5137385&amp;isFromPublicArea=True&amp;isModal=False</t>
  </si>
  <si>
    <t>PRESTACIÓN DE SERVICIOS PROFESIONALES BRINDANDO APOYO EN LA ACTUALIZACIÓN DEL SISTEMA INTEGRADO DE GESTIÓN INSTITUCIONAL DE LA BIBLIOTECA DEPARTAMENTAL JORGE GARCÉS BORRERO</t>
  </si>
  <si>
    <t>231.02.06.04-209-2023</t>
  </si>
  <si>
    <t>https://community.secop.gov.co/Public/Tendering/OpportunityDetail/Index?noticeUID=CO1.NTC.5137483&amp;isFromPublicArea=True&amp;isModal=False</t>
  </si>
  <si>
    <t>PRESTACIÓN DE SERVICIOS PROFESIONALES PROYECTANDO Y DISEÑANDO TODOS LOS CONCEPTOS GRÁFICOS CONTENIDOS EN EL PLAN DE COMUNICACIONES INSTITUCIONAL DE LA BIBLIOTECA DEPARTAMENTAL JORGE GARCÉS BORRERO.</t>
  </si>
  <si>
    <t>231.02.06.04-210-2023</t>
  </si>
  <si>
    <t>https://community.secop.gov.co/Public/Tendering/OpportunityDetail/Index?noticeUID=CO1.NTC.5137335&amp;isFromPublicArea=True&amp;isModal=False</t>
  </si>
  <si>
    <t>PRESTACIÓN DE SERVICIOS DE APOYO A LA GESTIÓN BRINDANDO ATENCIÓN A LAS VISITAS GUIADAS, PQRSD Y PROMOCIÓN DE SERVICIOS EN EL ÁREA DE MERCADEO DE LA BIBLIOTECA DEPARTAMENTAL JORGE GARCÉS BORRERO</t>
  </si>
  <si>
    <t>231.02.06.04-211-2023</t>
  </si>
  <si>
    <t>https://community.secop.gov.co/Public/Tendering/OpportunityDetail/Index?noticeUID=CO1.NTC.5136212&amp;isFromPublicArea=True&amp;isModal=False</t>
  </si>
  <si>
    <t>231.02.06.04-212-2023</t>
  </si>
  <si>
    <t>https://community.secop.gov.co/Public/Tendering/OpportunityDetail/Index?noticeUID=CO1.NTC.5172757&amp;isFromPublicArea=True&amp;isModal=False</t>
  </si>
  <si>
    <t>PRESTACIÓN DE SERVICIOS DE APOYO A LA GESTIÓN DEL PROCESO DE DESARROLLO DE COLECCIONES PARA REALIZAR ACTIVIDADES DE PROCESAMIENTO DE MATERIAL BIBLIOGRAFICO Y SERIADO INCLUIDO EL DEPÓSITO LEGAL EN LA BIBLIOTECA DEPARTAMENTAL JORGE GARCÉS BORRERO</t>
  </si>
  <si>
    <t>MIGUEL ANGEL ARANGO TORO</t>
  </si>
  <si>
    <t>231.02.06.04-213-2023</t>
  </si>
  <si>
    <t>https://community.secop.gov.co/Public/Tendering/OpportunityDetail/Index?noticeUID=CO1.NTC.5136638&amp;isFromPublicArea=True&amp;isModal=False</t>
  </si>
  <si>
    <t>PRESTACIÓN DE SERVICIOS BRINDANDO APOYO EN EL ARÉA DE TELEMÁTICA DE LA BIBLIOTECA DEPARTAMENTAL JORGE GARCÉS BORRERO</t>
  </si>
  <si>
    <t>231.02.06.04-214-2023</t>
  </si>
  <si>
    <t>https://community.secop.gov.co/Public/Tendering/OpportunityDetail/Index?noticeUID=CO1.NTC.5137806&amp;isFromPublicArea=True&amp;isModal=False</t>
  </si>
  <si>
    <t>PRESTACIÓN DE SERVICIOS DE APOYO A LA GESTIÓN COMO ASISTENCIAL EN LA BIBLIOTECA DEPARTAMENTAL JORGE GARCÉS BORRERO</t>
  </si>
  <si>
    <t>231.02.06.04-215-2023</t>
  </si>
  <si>
    <t>https://community.secop.gov.co/Public/Tendering/OpportunityDetail/Index?noticeUID=CO1.NTC.5138516&amp;isFromPublicArea=True&amp;isModal=False</t>
  </si>
  <si>
    <t>231.02.06.04-216-2023</t>
  </si>
  <si>
    <t>https://community.secop.gov.co/Public/Tendering/OpportunityDetail/Index?noticeUID=CO1.NTC.5139395&amp;isFromPublicArea=True&amp;isModal=False</t>
  </si>
  <si>
    <t>PRESTACIÓN DE SERVICIOS PROFESIONALES COMO INGENIERO INDUSTRIAL EN LA BIBLIOTECA DEPARTAMENTAL JORGE GARCÉS BORRERO</t>
  </si>
  <si>
    <t>231.02.06.04-217-2023</t>
  </si>
  <si>
    <t>https://community.secop.gov.co/Public/Tendering/OpportunityDetail/Index?noticeUID=CO1.NTC.5138810&amp;isFromPublicArea=True&amp;isModal=False</t>
  </si>
  <si>
    <t xml:space="preserve">PRESTACIÓN DE SERVICIOS PROFESIONALES COMO ADMINISTRADOR DE EMPRESAS EN LA BIBLIOTECA DEPARTAMENTAL JORGE GARCÉS BORRERO.	 </t>
  </si>
  <si>
    <t>231.02.06.04-218-2023</t>
  </si>
  <si>
    <t>https://community.secop.gov.co/Public/Tendering/OpportunityDetail/Index?noticeUID=CO1.NTC.5137340&amp;isFromPublicArea=True&amp;isModal=False</t>
  </si>
  <si>
    <t>PRESTACIÓN DE SERVICIOS BRINDANDO APOYO A LA GESTIÓN DE LA OFICINA JURÍDICA DE LA BIBLIOTECA DEPARTAMENTAL JORGE GARCÉS BORRERO.</t>
  </si>
  <si>
    <t>231.02.06.04-219-2023</t>
  </si>
  <si>
    <t>https://community.secop.gov.co/Public/Tendering/OpportunityDetail/Index?noticeUID=CO1.NTC.5261305&amp;isFromPublicArea=True&amp;isModal=False</t>
  </si>
  <si>
    <t>PRESTACIÓN DE SERVICIOS DE APOYO A LA GESTIÓN PARA REALIZAR ACTIVIDADES ASISTENCIALES DENTRO DEL PROCESO DE PROMOCIÓN DE CIENCIA Y CULTURA DE LA BIBLIOTECA DEPARTAMENTAL JORGE GARCÉS BORRERO</t>
  </si>
  <si>
    <t>LEIDY JOHANA AGUILAR DIAZ</t>
  </si>
  <si>
    <t>diciembre</t>
  </si>
  <si>
    <t>231.02.06.04-220-2023</t>
  </si>
  <si>
    <t>https://community.secop.gov.co/Public/Tendering/OpportunityDetail/Index?noticeUID=CO1.NTC.5136636&amp;isFromPublicArea=True&amp;isModal=False</t>
  </si>
  <si>
    <t>PRESTACIÓN DE SERVICIOS BRINDANDO APOYO A LA GESTIÓN DE LA DIRECCIÓN ADMINISTRATIVA Y FINANCIERA DE LA BIBLIOTECA DEPARTAMENTAL JORGE GARCÉS BORRERO</t>
  </si>
  <si>
    <t>231.02.06.04-221-2023</t>
  </si>
  <si>
    <t>https://community.secop.gov.co/Public/Tendering/OpportunityDetail/Index?noticeUID=CO1.NTC.5138820&amp;isFromPublicArea=True&amp;isModal=False</t>
  </si>
  <si>
    <t>PRESTACIÓN DE SERVICIOS DE APOYO A LA GESTIÓN COMO TÉCNICO EN LA BIBLIOTECA DEPARTAMENTAL JORGE GARCES BORRERO.</t>
  </si>
  <si>
    <t>231.02.06.04-222-2023</t>
  </si>
  <si>
    <t>https://community.secop.gov.co/Public/Tendering/OpportunityDetail/Index?noticeUID=CO1.NTC.5138939&amp;isFromPublicArea=True&amp;isModal=False</t>
  </si>
  <si>
    <t>PRESTACIÓN DE SERVICIOS DE APOYO A LA GESTIÓN COMO TÉCNICO EN LA DIRECCIÓN ADMINISTRATIVA Y FINANCIERA DE LA BIBLIOTECA DEPARTAMENTAL JORGE GARCES BORRERO.</t>
  </si>
  <si>
    <t>231.02.06.04-223-2023</t>
  </si>
  <si>
    <t>https://community.secop.gov.co/Public/Tendering/OpportunityDetail/Index?noticeUID=CO1.NTC.5139452&amp;isFromPublicArea=True&amp;isModal=False</t>
  </si>
  <si>
    <t>PRESTACIÓN DE SERVICIOS DE APOYO A LA GESTIÓN PARA REALIZAR ACTIVIDADES ASISTENCIALES EN EL PROCESO DE SERVICIOS BIBLIOTECARIOS Y DE CONSULTA DE LA BIBLIOTECA DEPARTAMENTAL JORGE GARCES BORRERO, EN CUMPLIMIENTO DE LO ESTIPULADO EN LA LEY 1379 DE 2010</t>
  </si>
  <si>
    <t>231.02.06.04-224-2023</t>
  </si>
  <si>
    <t>https://community.secop.gov.co/Public/Tendering/OpportunityDetail/Index?noticeUID=CO1.NTC.5146574&amp;isFromPublicArea=True&amp;isModal=False</t>
  </si>
  <si>
    <t>231.02.06.04-225-2023</t>
  </si>
  <si>
    <t>https://community.secop.gov.co/Public/Tendering/OpportunityDetail/Index?noticeUID=CO1.NTC.5139522&amp;isFromPublicArea=True&amp;isModal=False</t>
  </si>
  <si>
    <t>PRESTACIÓN DE SERVICIOS PROFESIONALES PARA APOYAR EL PROCESO DE COMUNICACIONES, ATENDIENDO LOS LINEAMIENTOS INSTITUCIONALES Y EJECUTANDO LAS ACTIVIDADES QUE SE DERIVEN DEL CONVENIO INTERADMINISTRATIVO 4148.010.27.1.001-2023 CON LA SECRETARÍA DE CULTURA DISTRITAL DE CALI.</t>
  </si>
  <si>
    <t>231.02.06.04-226-2023</t>
  </si>
  <si>
    <t>https://community.secop.gov.co/Public/Tendering/OpportunityDetail/Index?noticeUID=CO1.NTC.5140272&amp;isFromPublicArea=True&amp;isModal=False</t>
  </si>
  <si>
    <t>PRESTACIÓN DE SERVICIOS PROFESIONALES EN EL PROCESO DE TALENTO HUMANO, REALIZANDO LA LIQUIDACIÓN DE NÓMINA, DE LAS PRESTACIONES SOCIALES Y SEGURIDAD SOCIAL DE LOS FUNCIONARIOS DE LA ENTIDAD</t>
  </si>
  <si>
    <t>231.02.06.01-227-2023</t>
  </si>
  <si>
    <t>https://community.secop.gov.co/Public/Tendering/OpportunityDetail/Index?noticeUID=CO1.NTC.5076478&amp;isFromPublicArea=True&amp;isModal=False</t>
  </si>
  <si>
    <t>CONTRATAR EL SERVICIO DE EMPASTADO DE LIBROS, REVISTAS Y PERIÓDICOS DE LA COLECCIÓN DE LA HEMEROTECA DE LA BIBLIOTECA DEPARTAMENTAL JORGE GARCÉS BORRERO</t>
  </si>
  <si>
    <t xml:space="preserve">ENCUADENACIÓN </t>
  </si>
  <si>
    <t>231.02.06.01-228-2023</t>
  </si>
  <si>
    <t>https://community.secop.gov.co/Public/Tendering/OpportunityDetail/Index?noticeUID=CO1.NTC.5205575&amp;isFromPublicArea=True&amp;isModal=False</t>
  </si>
  <si>
    <t>SUMINISTRO E INSTALACIÓN DE ESTANTERÍAS, ARCHIVADORES, PLANOTECA Y SEPARADORES METALICOS PARA EL ALMACENAMIENTO DE LOS DOCUMENTOS DEL ARCHIVO CENTRAL Y HEMEROTECA DE LA BIBLIOTECA DEPARTAMENTAL JORGE GARCÉS BORRERO.</t>
  </si>
  <si>
    <t>MODULARES COSTA GOMEZ S.A.S</t>
  </si>
  <si>
    <t>2-320101004010102</t>
  </si>
  <si>
    <t>231.02.06.04-229-2023</t>
  </si>
  <si>
    <t>https://community.secop.gov.co/Public/Tendering/OpportunityDetail/Index?noticeUID=CO1.NTC.5202895&amp;isFromPublicArea=True&amp;isModal=False</t>
  </si>
  <si>
    <t>NILTON AUGUSTO ZUÑIGA CAICEDO</t>
  </si>
  <si>
    <t>231.02.06.04-230-2023</t>
  </si>
  <si>
    <t>https://community.secop.gov.co/Public/Tendering/OpportunityDetail/Index?noticeUID=CO1.NTC.5138818&amp;isFromPublicArea=True&amp;isModal=False</t>
  </si>
  <si>
    <t>PRESTACIÓN DE SERVICIOS DE APOYO A LA GESTIÓN PARA REALIZAR ACTIVIDADES ASISTENCIALES DENTRO DEL PROCESO DE DESARROLLO DE COLECCIONES DE LA BIBLIOTECA DEPARTAMENTAL JORGE GARCÉS BORRERO</t>
  </si>
  <si>
    <t>231.02.06.04-231-2023</t>
  </si>
  <si>
    <t>https://community.secop.gov.co/Public/Tendering/OpportunityDetail/Index?noticeUID=CO1.NTC.5165165&amp;isFromPublicArea=True&amp;isModal=False</t>
  </si>
  <si>
    <t xml:space="preserve">PRESTACIÓN DE SERVICIOS DE APOYO A LA GESTIÓN PARA REALIZAR ACTIVIDADES ASISTENCIALES EN EL PROCESO DE SERVICIOS BIBLIOTECARIOS Y DE CONSULTA DE LA BIBLIOTECA DEPARTAMENTAL JORGE GARCÉS BORRERO, EN CUMPLIMIENTO DE LO ESTIPULADO EN LA LEY 1379 DE 2010.	</t>
  </si>
  <si>
    <t>ANGELA DAHANA UL FERNANDEZ</t>
  </si>
  <si>
    <t>231.02.06.04-232-2023</t>
  </si>
  <si>
    <t>https://community.secop.gov.co/Public/Tendering/OpportunityDetail/Index?noticeUID=CO1.NTC.5158485&amp;isFromPublicArea=True&amp;isModal=False</t>
  </si>
  <si>
    <t>DAVID FERNANDO VERGARA OSPINA</t>
  </si>
  <si>
    <t>Prestación de servicios técnicos tercerizados</t>
  </si>
  <si>
    <t>231.02.06.01-233-2023</t>
  </si>
  <si>
    <t>https://community.secop.gov.co/Public/Tendering/OpportunityDetail/Index?noticeUID=CO1.NTC.5140040&amp;isFromPublicArea=True&amp;isModal=False</t>
  </si>
  <si>
    <t>ARTES Y LETRAS LIMITADA</t>
  </si>
  <si>
    <t>231.02.06.04-234-2023</t>
  </si>
  <si>
    <t>https://community.secop.gov.co/Public/Tendering/OpportunityDetail/Index?noticeUID=CO1.NTC.5156345&amp;isFromPublicArea=True&amp;isModal=False</t>
  </si>
  <si>
    <t>CONTRATAR LA SUSCRIPCIÓN ANUAL DE LAS HERRAMIENTAS RDA TOOLKIT Y ARMARC EN LÍNEA, QUE APORTAN A LA CALIDAD EN LA CATALOGACIÓN Y ANÁLISIS EN LA DESCRIPCIÓN DE RECURSOS BIBLIOGRÁFICOS Y AUTORIDADES PARA LA IDENTIFICACIÓN OPORTUNA EN LA BÚSQUEDA DE MATERIAL POR PARTE DE LOS USUARIOS DE LA RED DEPARTAMENTAL DE BIBLIOTECAS PÚBLICAS DEL VALLE DEL CAUCA Y LA BIBLIOTECA DEPARTAMENTAL JORGE GARCÉS BORRERO.</t>
  </si>
  <si>
    <t>INFOLINK</t>
  </si>
  <si>
    <t>231.02.06.01-235-2023</t>
  </si>
  <si>
    <t>https://colombiacompra.gov.co/tienda-virtual-del-estado-colombiano/ordenes-compra/114631</t>
  </si>
  <si>
    <t>CONTRATAR UNA PERSONA NATURAL O JURÍDICA QUE SUMINISTRE EN CALIDAD DE VENTA, VEINTISIETE (27) VENTILADORES DE PISO CON OPCIÓN DE INSTALACIÓN EN PARED</t>
  </si>
  <si>
    <t>PANAMERICANA LIBRERÍA Y PAPELERÍA S.A.</t>
  </si>
  <si>
    <t>231.02.06.01-236-2023</t>
  </si>
  <si>
    <t>https://community.secop.gov.co/Public/Tendering/OpportunityDetail/Index?noticeUID=CO1.NTC.5140386&amp;isFromPublicArea=True&amp;isModal=False</t>
  </si>
  <si>
    <t>MANTENIMIENTO TÉCNICO Y PREVENTIVO PARA UN (1) DESMAGNETIZADOR DE BANDAS DE SEGURIDAD PARA LIBROS Y TRES (3) ARCOS DE SEGURIDAD DE LA BIBLIOTECA DEPARTAMENTAL JORGE GARCÉS BORRERO.</t>
  </si>
  <si>
    <t>SAG SERVICIOS DE INGENIERIA</t>
  </si>
  <si>
    <t>231.02.06.01-237-2023</t>
  </si>
  <si>
    <t>https://colombiacompra.gov.co/tienda-virtual-del-estado-colombiano/ordenes-compra/117555</t>
  </si>
  <si>
    <t>CONTRATAR UNA PERSONA NATURAL O JURÍDICA QUE SUMINISTRE EN CALIDAD DE VENTA, DOS (2) IMPRESORAS TÉRMICAS DE TIQUETES</t>
  </si>
  <si>
    <t>HAS LTDA</t>
  </si>
  <si>
    <t>2-3201010030302</t>
  </si>
  <si>
    <t>231.02.06.01-238-2023</t>
  </si>
  <si>
    <t>https://colombiacompra.gov.co/tienda-virtual-del-estado-colombiano/ordenes-compra/117576</t>
  </si>
  <si>
    <t>CONTRATAR UNA PERSONA NATURAL OJURÍDICA QUE SUMINISTRE EN CALIDAD DE VENTA, UNA (1)LAVADORA – SECADORA DE TORRE</t>
  </si>
  <si>
    <t>2-3201010030208</t>
  </si>
  <si>
    <t>231.02.06.01-239-2023</t>
  </si>
  <si>
    <t>https://colombiacompra.gov.co/tienda-virtual-del-estado-colombiano/ordenes-compra/117729</t>
  </si>
  <si>
    <t>CONTRATAR UNA PERSONA NATURAL JURÍDICA QUE SUMINISTRE EN CALIDAD DE VENTA, DOS (2) COMPUTADORES PORTÁTILES, UN (1) VIDEO PROYECTOR (VIDEO BEAN), UN (1) PARLANTE (TORRE DE SONIDO), DOS (2) MICRÓFONOS INALÁMBRICOS DE DIADEMA, DOS (2) LICENCIAS DE OFFICE, CON EL FIN DE DAR CUMPLIMIENTO PLAN DE PREMIOS ESTABLECIDO EN EL MARCO DE LA SEGUNDA VERSIÓN DEL CONCURSO “BIBLIOTECAS INVENCIBLES DEL VALLE 2023”</t>
  </si>
  <si>
    <t>2-3201010030302
2-3201010030503
2-3201010030503
2-32010100502030101
2-3201010030503</t>
  </si>
  <si>
    <t>PENDIENTE</t>
  </si>
  <si>
    <t>231.02.06.04-240-2023</t>
  </si>
  <si>
    <t>https://community.secop.gov.co/Public/Tendering/OpportunityDetail/Index?noticeUID=CO1.NTC.5172947&amp;isFromPublicArea=True&amp;isModal=False</t>
  </si>
  <si>
    <t>PRESTACIÓN DE SERVICIOS DE APOYO A LA GESTIÓN EN EL PROCESO DE SERVICIOS BIBLIOTECARIOS, PARA REALIZAR ACTIVIDADES ASISTENCIALES DE HORARIOS EXTENDIDOS Y JORNADAS DE FIN DE SEMANA, BRINDANDO ATENCIÓN A LOS USUARIOS EN LOS DIFERENTES SERVICIOS DE INFORMACIÓN DE LA BIBLIOTECA DEPARTAMENTAL JORGE GARCÉS BORRERO, EN CUMPLIMIENTO A LA LEY 1379 DE 2010</t>
  </si>
  <si>
    <t>JESSICA ALEJANDRA ESCOBAR OCAMPO</t>
  </si>
  <si>
    <t>231.02.06.01-241-2023</t>
  </si>
  <si>
    <t>https://community.secop.gov.co/Public/Tendering/OpportunityDetail/Index?noticeUID=CO1.NTC.5177876&amp;isFromPublicArea=True&amp;isModal=False</t>
  </si>
  <si>
    <t>SUMINISTRO DE MEDIOS DE PAGO (VALES, BONOS Y/O TARJETAS) REDIMIBLES EN COMBUSTIBLE (GASOLINA Y/O DIESEL) A TRAVES DE ESTACIONES DE SERVICIO EN LOS MUNICIPIOS DEL DEPARTAMENTO DEL VALLE DEL CAUCA, PARA EL PARQUE AUTOMOTOR Y LA PLANTA ELECTRICA DE LA ENTIDAD.</t>
  </si>
  <si>
    <t>SODEXO SERVICIOS DE BENEFICIOS E INCENTIVOS COLOMBIA S.A.S</t>
  </si>
  <si>
    <t xml:space="preserve"> 2-320201003</t>
  </si>
  <si>
    <t>231.02.06.01-242-2023</t>
  </si>
  <si>
    <t>https://community.secop.gov.co/Public/Tendering/OpportunityDetail/Index?noticeUID=CO1.NTC.5194871&amp;isFromPublicArea=True&amp;isModal=False</t>
  </si>
  <si>
    <t>SUMINISTRO E INSTALACIÓN DE EQUIPOS DE SONIDO JUNTO CON SUS ACCESORIOS PARA LAS SALAS Y AUDITORIOS DE LA BIBLIOTECA DEPARTAMENTAL JORGE GARCÉS BORRERO.</t>
  </si>
  <si>
    <t>FRANK ELIECER ZAMORANO GOMEZ</t>
  </si>
  <si>
    <t>2-3201010030503</t>
  </si>
  <si>
    <t>231.02.06.01-243-2023</t>
  </si>
  <si>
    <t>https://community.secop.gov.co/Public/Tendering/OpportunityDetail/Index?noticeUID=CO1.NTC.5232444&amp;isFromPublicArea=True&amp;isModal=False</t>
  </si>
  <si>
    <t>RECARGA, MANTENIMIENTO PREVENTIVO, CORRECTIVO Y PRUEBAS HIDROSTÁTICAS PARA LOS EXTINTORES DE LA BIBLIOTECA DEPARTAMENTAL JORGE GARCÉS BORRERO</t>
  </si>
  <si>
    <t>SEXTINVALLE LTDA.</t>
  </si>
  <si>
    <t>231.02.06.01-244-2023</t>
  </si>
  <si>
    <t>https://www.colombiacompra.gov.co/tienda-virtual-del-estado-colombiano/ordenes-compra/?number_order=120024&amp;state=&amp;entity=&amp;tool=&amp;date_to&amp;date_from</t>
  </si>
  <si>
    <t>CONTRATAR UNA PERSONA NATURAL O JURÍDICA QUE SUMINISTRE EN CALIDAD DE VENTA, DOS (2) SILLAS TIPO POLTRONA PARA EL AUDITORIO JORGE ISAAC, DOS (2) SILLAS TIPO POLTRONA PARA EL ESPACIO DE ESPERA PEQUEÑO EN EL TERCER PISO DE SALAS Y AUDITORIOS, UN (1)  JUEGO DE SALA COMPLETO PARA EL CAMERINO DEL AUDITORIO DIEGO GARCES GIRALDO.</t>
  </si>
  <si>
    <t>FALABELLA DE COLOMBIA S.A.</t>
  </si>
  <si>
    <t>TRABAJOS ARTÍSTICOS</t>
  </si>
  <si>
    <t>231.02.06.04-245-2023</t>
  </si>
  <si>
    <t>https://community.secop.gov.co/Public/Tendering/OpportunityDetail/Index?noticeUID=CO1.NTC.5228465&amp;isFromPublicArea=True&amp;isModal=False</t>
  </si>
  <si>
    <t>PRESTACIÓN DE SERVICIOS PROFESIONALES PARA LA REALIZACIÓN DE TALLER DE AUTORÍA Y COMPOSICIÓN MUSICAL PARA INTÉRPRETES Y CREADORES DE SALSA URBANA PARA POBLACIÓN DE SANTIAGO DE CALI Y EL VALLE DEL CAUCA.</t>
  </si>
  <si>
    <t>ALFREDO ANGULO CUERO</t>
  </si>
  <si>
    <t>231.02.06.01-246-2024</t>
  </si>
  <si>
    <t>https://www.colombiacompra.gov.co/tienda-virtual-del-estado-colombiano/ordenes-compra/?number_order=120430&amp;state=&amp;entity=&amp;tool=&amp;date_to&amp;date_from=2023-12-14</t>
  </si>
  <si>
    <t>CONTRATAR UNA PERSONA NATURAL O JURÍDICA QUE SUMINISTRE EN CALIDAD DE VENTA, DOS (2) JUEGOS DE SALA PARA EL HALL DE ESPERA, EN EL ESPACIO DE SALAS Y AUDITORIOS, TERCER PISO.</t>
  </si>
  <si>
    <t>231.02.06.01-247-2024</t>
  </si>
  <si>
    <t>https://community.secop.gov.co/Public/Tendering/OpportunityDetail/Index?noticeUID=CO1.NTC.5247973&amp;isFromPublicArea=True&amp;isModal=False</t>
  </si>
  <si>
    <t>231.02.06.01-247-2023</t>
  </si>
  <si>
    <t>CONTRATAR EL SUMINISTRO DE ARTÍCULOS DE PAPELERÍA Y ELEMENTOS DE OFICINA CON DESTINO A LOS DIFERENTES PROCESOS ADMINISTRATIVOS Y MISIONALES DE LA BIBLIOTECA DEPARTAMENTAL JORGE GARCÉS BORRERO</t>
  </si>
  <si>
    <t>COMERCIALIZADORA RUESAA S.A.S</t>
  </si>
  <si>
    <t>2-320201000</t>
  </si>
  <si>
    <t>231.02.06.04-248-2023</t>
  </si>
  <si>
    <t>community.secop.gov.co/Public/Tendering/OpportunityDetail/Index?noticeUID=CO1.NTC.5260257&amp;isFromPublicArea=True&amp;isModal=False</t>
  </si>
  <si>
    <t>PRESTACIÓN DE SERVICIOS DE APOYO A LA GESTIÓN COMO TÉCNICO  PARA CONTRIBUIR CON LA  DIAGRAMACIÓN Y DISEÑO DE LA REVISTA DE INFORME DE GESTIÓN 2020 - 2023 DE LA BIBLIOTECA DEPARTAMENTAL JORGE GARCÉS BORRERO FRENTE AL PLAN DE DESARROLLO VALLE INVENCIBLE</t>
  </si>
  <si>
    <t>CHRISTIAN FELIPE CORTES CARMONA</t>
  </si>
  <si>
    <t>231.02.06.04-249-2023</t>
  </si>
  <si>
    <t>PRESTACIÓN DE SERVICIOS DE APOYO A LA GESTIÓN  EN LA DIRECCIÓN  ADMINISTRATIVA Y FINANCIERA COMO TÉCNICO, BRINDANDO APOYO EN LA GESTIÓN DOCUMENTAL DE LA BIBLIOTECA DEPARTAMENTAL JORGE GARCÉS BORRERO</t>
  </si>
  <si>
    <t>231.02.06.04-250-2023</t>
  </si>
  <si>
    <t>https://community.secop.gov.co/Public/Tendering/OpportunityDetail/Index?noticeUID=CO1.NTC.5260592&amp;isFromPublicArea=True&amp;isModal=False</t>
  </si>
  <si>
    <t>JAIME HERNANDEZ CASTAÑO</t>
  </si>
  <si>
    <t>231.02.06.04-251-2023</t>
  </si>
  <si>
    <t>https://community.secop.gov.co/Public/Tendering/OpportunityDetail/Index?noticeUID=CO1.NTC.5281415&amp;isFromPublicArea=True&amp;isModal=False</t>
  </si>
  <si>
    <t>CONTRATACIÓN DE LA SUSCRIPCIÓN ANUAL A LA PLATAFORMA DIGITAL DIGITALIA PUBLIC LIBRARIES CON ACCESO ILIMITADO A LIBROS ELECTRÓNICOS CON DIVERSAS FORMAS DE ACCESO Y HERRAMIENTAS DE DESCUBRIMIENTO QUE ESTÉN CATALOGADOS CON NORMAS RDA USANDO CÓDIGO MARC Y QUE PROVEA MATERIAL PROMOCIONAL VIRTUAL, QUE PERMITE EL INGRESO A USUARIOS DE LA RED DE BIBLIOTECAS PÚBLICAS DEL VALLE DEL CAUCA, COORDINADA POR LA BIBLIOTECA DEPARTAMENTAL JORGE GARCÉS BORRERO</t>
  </si>
  <si>
    <t>DIGITALIA PUBLISHING COLOMBIA S.A.S</t>
  </si>
  <si>
    <t>231.02.07.02-252-2023</t>
  </si>
  <si>
    <t>https://community.secop.gov.co/Public/Tendering/OpportunityDetail/Index?noticeUID=CO1.NTC.5265374&amp;isFromPublicArea=True&amp;isModal=False</t>
  </si>
  <si>
    <t>AUNAR ESFUERZOS TÉCNICOS Y OPERATIVOS CON EL FIN DE PROVEER LA INFRAESTRUCTURA TECNOLÓGICA REQUERIDA PARA LA INSTALACIÓN, CONFIGURACIÓN E IMPLEMENTACIÓN DE LOS SERVICIOS DE GESTIÓN BIBLIOTECARIA, A TRAVÉS DEL SOFTWARE PARA LA GESTIÓN Y ADMINISTRACIÓN DEL ACERVO BIBLIOGRÁFICO KOHA, GARANTIZANDO LA DISPONIBILIDAD Y SEGURIDAD DE LA INFORMACIÓN, PARA EL ACCESO A LAS FUNCIONES ADMINISTRATIVAS, CATALOGACIÓN Y DE CONSULTA A LOS FUNCIONARIOS Y BIBLIOTECARIOS DE LA BIBLIOTECA DEPARTAMENTAL JORGE GARCES BORRERO.</t>
  </si>
  <si>
    <t>FUNDACIÓN CARVAJAL</t>
  </si>
  <si>
    <t>231.02.06.04-253-2023</t>
  </si>
  <si>
    <t>https://community.secop.gov.co/Public/Tendering/OpportunityDetail/Index?noticeUID=CO1.NTC.5265779&amp;isFromPublicArea=True&amp;isModal=False</t>
  </si>
  <si>
    <t>PRESTACIÓN DE SERVICIOS COMO ASESOR EN LA DIRECCIÓN ADMINISTRATIVA Y FINANCIERA DE LA BIBLIOTECA DEPARTAMENTAL JORGE GARCÉS BORRERO</t>
  </si>
  <si>
    <t>PEDRO IVAN GUERRERO GARCIA</t>
  </si>
  <si>
    <t>CONTRATAR EL SERVICIO DE MANTENIMIENTO GENERAL Y REPARACIÓN PARA EL VEHÍCULO BIBLIOBUS DE PLACAS ONK-809 DE LA BIBLIOTECA DEPARTAMENTAL JORGE GARCÉS BORRERO</t>
  </si>
  <si>
    <t>MANTENIMIENTO BIBLIOBUS</t>
  </si>
  <si>
    <t>231.02.06.01-255-2023</t>
  </si>
  <si>
    <t>231.02.06.04-256-2023</t>
  </si>
  <si>
    <t>https://community.secop.gov.co/Public/Tendering/OpportunityDetail/Index?noticeUID=CO1.NTC.5293392&amp;isFromPublicArea=True&amp;isModal=False</t>
  </si>
  <si>
    <t>JESSICA ALEJANDRA PERDOMO SOLARTE</t>
  </si>
  <si>
    <t>231.02.06.04-257-2023</t>
  </si>
  <si>
    <t>https://community.secop.gov.co/Public/Tendering/OpportunityDetail/Index?noticeUID=CO1.NTC.5339811&amp;isFromPublicArea=True&amp;isModal=False</t>
  </si>
  <si>
    <t>CONTRATACIÓN DE SUSCRIPCIÓN A PLATAFORMA DIGITAL LEYEX.INFO DE CONSULTA JURÍDICA, ADMINISTRATIVA, CONTABLE Y ECONÓMICA EN COLOMBIA Y LATINOAMERICANA CONTRATACIÓN DE SUSCRIPCIÓN A PLATAFORMA DIGITAL LEYEX.INFO DE CONSULTA JURÍDICA, ADMINISTRATIVA, CONTABLE Y ECONÓMICA EN COLOMBIA Y LATINOAMERICANA.</t>
  </si>
  <si>
    <t>E GLOBAL SERVICE SAS</t>
  </si>
  <si>
    <t>2-320101005020302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</si>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</sst>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4" formatCode="_-&quot;$&quot;\ * #,##0.00_-;\-&quot;$&quot;\ * #,##0.00_-;_-&quot;$&quot;\ * &quot;-&quot;??_-;_-@_-"/>
    <numFmt numFmtId="164" formatCode="dd/mm/yyyy;@"/>
    <numFmt numFmtId="165" formatCode="&quot;$&quot;\ #,##0"/>
    <numFmt numFmtId="166" formatCode="&quot;$&quot;\ #,##0.00"/>
    <numFmt numFmtId="167" formatCode="[$$-240A]\ #,##0"/>
    <numFmt numFmtId="168" formatCode="[$$-240A]\ #,##0.00"/>
    <numFmt numFmtId="169" formatCode="0.0"/>
    <numFmt numFmtId="170" formatCode="_-&quot;$&quot;\ * #,##0_-;\-&quot;$&quot;\ * #,##0_-;_-&quot;$&quot;\ * &quot;-&quot;??_-;_-@_-"/>
    <numFmt numFmtId="171" formatCode="d/mm/yyyy;@"/>
  </numFmts>
  <fonts count="15"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9"/>
      <color theme="0"/>
      <name val="Verdana"/>
      <family val="2"/>
    </font>
    <font>
      <b/>
      <sz val="10"/>
      <color theme="0"/>
      <name val="Verdana"/>
      <family val="2"/>
    </font>
    <font>
      <sz val="10"/>
      <color theme="1"/>
      <name val="Verdana"/>
      <family val="2"/>
    </font>
    <font>
      <sz val="10"/>
      <color rgb="FFFF0000"/>
      <name val="Verdana"/>
      <family val="2"/>
    </font>
    <font>
      <sz val="10"/>
      <name val="Verdana"/>
      <family val="2"/>
    </font>
    <font>
      <sz val="10"/>
      <color theme="9" tint="-0.249977111117893"/>
      <name val="Verdana"/>
      <family val="2"/>
    </font>
    <font>
      <sz val="10"/>
      <color rgb="FF000000"/>
      <name val="Verdana"/>
      <family val="2"/>
    </font>
    <font>
      <u/>
      <sz val="11"/>
      <color theme="4"/>
      <name val="Calibri"/>
      <family val="2"/>
      <scheme val="minor"/>
    </font>
    <font>
      <u/>
      <sz val="11"/>
      <color rgb="FFFF0000"/>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AFAF"/>
        <bgColor indexed="64"/>
      </patternFill>
    </fill>
    <fill>
      <patternFill patternType="solid">
        <fgColor rgb="FFFFFF00"/>
        <bgColor indexed="64"/>
      </patternFill>
    </fill>
  </fills>
  <borders count="12">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99">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left" vertical="center" wrapText="1"/>
    </xf>
    <xf numFmtId="166" fontId="4" fillId="2"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67" fontId="4" fillId="2" borderId="2" xfId="0" applyNumberFormat="1" applyFont="1" applyFill="1" applyBorder="1" applyAlignment="1">
      <alignment horizontal="center" vertical="center" wrapText="1"/>
    </xf>
    <xf numFmtId="168" fontId="4" fillId="2"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6" fillId="0" borderId="3" xfId="0" applyFont="1" applyBorder="1"/>
    <xf numFmtId="0" fontId="6" fillId="0" borderId="4" xfId="0" applyFont="1" applyBorder="1"/>
    <xf numFmtId="0" fontId="6" fillId="0" borderId="4" xfId="0" applyFont="1" applyBorder="1" applyAlignment="1">
      <alignment horizontal="center"/>
    </xf>
    <xf numFmtId="0" fontId="6" fillId="4" borderId="4" xfId="0" applyFont="1" applyFill="1" applyBorder="1" applyAlignment="1">
      <alignment horizontal="center"/>
    </xf>
    <xf numFmtId="0" fontId="3" fillId="4" borderId="4" xfId="4" applyFill="1" applyBorder="1" applyAlignment="1">
      <alignment horizontal="left" vertical="center"/>
    </xf>
    <xf numFmtId="14" fontId="6" fillId="4" borderId="4" xfId="0" applyNumberFormat="1" applyFont="1" applyFill="1" applyBorder="1" applyAlignment="1">
      <alignment horizontal="center" vertical="center" wrapText="1"/>
    </xf>
    <xf numFmtId="0" fontId="6" fillId="4" borderId="4" xfId="0" applyFont="1" applyFill="1" applyBorder="1"/>
    <xf numFmtId="0" fontId="6" fillId="4" borderId="4" xfId="0" applyFont="1" applyFill="1" applyBorder="1" applyAlignment="1">
      <alignment horizontal="left" vertical="top"/>
    </xf>
    <xf numFmtId="164" fontId="6" fillId="4" borderId="4" xfId="0" applyNumberFormat="1" applyFont="1" applyFill="1" applyBorder="1" applyAlignment="1">
      <alignment horizontal="center" vertical="center" wrapText="1"/>
    </xf>
    <xf numFmtId="164" fontId="6" fillId="4" borderId="4" xfId="0" applyNumberFormat="1" applyFont="1" applyFill="1" applyBorder="1" applyAlignment="1">
      <alignment horizontal="center"/>
    </xf>
    <xf numFmtId="1" fontId="6" fillId="4" borderId="4" xfId="0" applyNumberFormat="1" applyFont="1" applyFill="1" applyBorder="1" applyAlignment="1">
      <alignment horizontal="center"/>
    </xf>
    <xf numFmtId="165" fontId="6" fillId="4" borderId="4" xfId="0" applyNumberFormat="1" applyFont="1" applyFill="1" applyBorder="1" applyAlignment="1">
      <alignment horizontal="center" vertical="center"/>
    </xf>
    <xf numFmtId="6" fontId="6" fillId="4" borderId="4" xfId="0" applyNumberFormat="1" applyFont="1" applyFill="1" applyBorder="1" applyAlignment="1">
      <alignment horizontal="left"/>
    </xf>
    <xf numFmtId="0" fontId="6" fillId="5" borderId="4" xfId="0" applyFont="1" applyFill="1" applyBorder="1" applyAlignment="1">
      <alignment horizontal="left"/>
    </xf>
    <xf numFmtId="6" fontId="6" fillId="5" borderId="4" xfId="0" applyNumberFormat="1" applyFont="1" applyFill="1" applyBorder="1" applyAlignment="1">
      <alignment horizontal="left"/>
    </xf>
    <xf numFmtId="14" fontId="6" fillId="5" borderId="4" xfId="0" applyNumberFormat="1" applyFont="1" applyFill="1" applyBorder="1" applyAlignment="1">
      <alignment horizontal="center"/>
    </xf>
    <xf numFmtId="0" fontId="6" fillId="5" borderId="4" xfId="0" applyFont="1" applyFill="1" applyBorder="1" applyAlignment="1">
      <alignment horizontal="center" vertical="center"/>
    </xf>
    <xf numFmtId="14" fontId="6" fillId="5" borderId="5" xfId="0" applyNumberFormat="1" applyFont="1" applyFill="1" applyBorder="1"/>
    <xf numFmtId="167" fontId="6" fillId="5" borderId="4" xfId="0" applyNumberFormat="1" applyFont="1" applyFill="1" applyBorder="1" applyAlignment="1">
      <alignment horizontal="right"/>
    </xf>
    <xf numFmtId="168" fontId="6" fillId="0" borderId="4" xfId="0" applyNumberFormat="1" applyFont="1" applyBorder="1"/>
    <xf numFmtId="168" fontId="6" fillId="0" borderId="5" xfId="0" applyNumberFormat="1" applyFont="1" applyBorder="1"/>
    <xf numFmtId="14" fontId="6" fillId="6" borderId="5" xfId="0" applyNumberFormat="1" applyFont="1" applyFill="1" applyBorder="1" applyAlignment="1">
      <alignment horizontal="center" vertical="center"/>
    </xf>
    <xf numFmtId="0" fontId="6" fillId="6" borderId="4" xfId="0" applyFont="1" applyFill="1" applyBorder="1"/>
    <xf numFmtId="14" fontId="6" fillId="6" borderId="4" xfId="0" applyNumberFormat="1" applyFont="1" applyFill="1" applyBorder="1" applyAlignment="1">
      <alignment wrapText="1"/>
    </xf>
    <xf numFmtId="0" fontId="6" fillId="6" borderId="4" xfId="0" applyFont="1" applyFill="1" applyBorder="1" applyAlignment="1">
      <alignment horizontal="center" vertical="center"/>
    </xf>
    <xf numFmtId="0" fontId="6" fillId="5" borderId="4" xfId="0" applyFont="1" applyFill="1" applyBorder="1" applyAlignment="1">
      <alignment horizontal="center"/>
    </xf>
    <xf numFmtId="0" fontId="6" fillId="5" borderId="4" xfId="0" applyFont="1" applyFill="1" applyBorder="1"/>
    <xf numFmtId="165" fontId="6" fillId="5" borderId="4" xfId="0" applyNumberFormat="1" applyFont="1" applyFill="1" applyBorder="1" applyAlignment="1">
      <alignment horizontal="center" vertical="center"/>
    </xf>
    <xf numFmtId="165" fontId="6" fillId="5" borderId="4" xfId="0" applyNumberFormat="1" applyFont="1" applyFill="1" applyBorder="1" applyAlignment="1">
      <alignment horizontal="center"/>
    </xf>
    <xf numFmtId="14" fontId="6" fillId="4" borderId="4" xfId="0" applyNumberFormat="1" applyFont="1" applyFill="1" applyBorder="1" applyAlignment="1">
      <alignment horizontal="center" vertical="center"/>
    </xf>
    <xf numFmtId="42" fontId="8" fillId="4" borderId="5" xfId="2" applyFont="1" applyFill="1" applyBorder="1"/>
    <xf numFmtId="42" fontId="6" fillId="4" borderId="5" xfId="0" applyNumberFormat="1" applyFont="1" applyFill="1" applyBorder="1"/>
    <xf numFmtId="42" fontId="6" fillId="4" borderId="4" xfId="0" applyNumberFormat="1" applyFont="1" applyFill="1" applyBorder="1"/>
    <xf numFmtId="168" fontId="6" fillId="5" borderId="4" xfId="0" applyNumberFormat="1" applyFont="1" applyFill="1" applyBorder="1"/>
    <xf numFmtId="0" fontId="6" fillId="5" borderId="5" xfId="0" applyFont="1" applyFill="1" applyBorder="1"/>
    <xf numFmtId="168" fontId="6" fillId="5" borderId="4" xfId="0" applyNumberFormat="1" applyFont="1" applyFill="1" applyBorder="1" applyAlignment="1">
      <alignment horizontal="center"/>
    </xf>
    <xf numFmtId="0" fontId="6" fillId="0" borderId="6" xfId="0" applyFont="1" applyBorder="1"/>
    <xf numFmtId="0" fontId="6" fillId="0" borderId="5" xfId="0" applyFont="1" applyBorder="1"/>
    <xf numFmtId="0" fontId="6" fillId="4" borderId="5" xfId="0" applyFont="1" applyFill="1" applyBorder="1" applyAlignment="1">
      <alignment horizontal="center"/>
    </xf>
    <xf numFmtId="0" fontId="3" fillId="4" borderId="5" xfId="3" applyFill="1" applyBorder="1" applyAlignment="1">
      <alignment horizontal="left" vertical="center"/>
    </xf>
    <xf numFmtId="14" fontId="6"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xf>
    <xf numFmtId="0" fontId="6" fillId="4" borderId="5" xfId="0" applyFont="1" applyFill="1" applyBorder="1"/>
    <xf numFmtId="0" fontId="8" fillId="4" borderId="5" xfId="0" applyFont="1" applyFill="1" applyBorder="1"/>
    <xf numFmtId="0" fontId="6" fillId="4" borderId="5" xfId="0" applyFont="1" applyFill="1" applyBorder="1" applyAlignment="1">
      <alignment horizontal="left" vertical="top"/>
    </xf>
    <xf numFmtId="164" fontId="6" fillId="4" borderId="5" xfId="0" applyNumberFormat="1" applyFont="1" applyFill="1" applyBorder="1" applyAlignment="1">
      <alignment horizontal="center" vertical="center" wrapText="1"/>
    </xf>
    <xf numFmtId="164" fontId="6" fillId="4" borderId="5" xfId="0" applyNumberFormat="1" applyFont="1" applyFill="1" applyBorder="1" applyAlignment="1">
      <alignment horizontal="center"/>
    </xf>
    <xf numFmtId="165" fontId="6" fillId="4" borderId="5" xfId="0" applyNumberFormat="1" applyFont="1" applyFill="1" applyBorder="1" applyAlignment="1">
      <alignment horizontal="center" vertical="center"/>
    </xf>
    <xf numFmtId="6" fontId="6" fillId="4" borderId="5" xfId="0" applyNumberFormat="1" applyFont="1" applyFill="1" applyBorder="1" applyAlignment="1">
      <alignment horizontal="left"/>
    </xf>
    <xf numFmtId="0" fontId="6" fillId="5" borderId="5" xfId="0" applyFont="1" applyFill="1" applyBorder="1" applyAlignment="1">
      <alignment horizontal="left"/>
    </xf>
    <xf numFmtId="6" fontId="6" fillId="5" borderId="5" xfId="0" applyNumberFormat="1" applyFont="1" applyFill="1" applyBorder="1" applyAlignment="1">
      <alignment horizontal="left"/>
    </xf>
    <xf numFmtId="14" fontId="6" fillId="5" borderId="5" xfId="0" applyNumberFormat="1" applyFont="1" applyFill="1" applyBorder="1" applyAlignment="1">
      <alignment horizontal="center"/>
    </xf>
    <xf numFmtId="167" fontId="6" fillId="5" borderId="5" xfId="0" applyNumberFormat="1" applyFont="1" applyFill="1" applyBorder="1" applyAlignment="1">
      <alignment horizontal="right"/>
    </xf>
    <xf numFmtId="0" fontId="6" fillId="6" borderId="5" xfId="0" applyFont="1" applyFill="1" applyBorder="1"/>
    <xf numFmtId="0" fontId="6" fillId="6"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xf>
    <xf numFmtId="165" fontId="6" fillId="5" borderId="5"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7" fillId="4" borderId="5" xfId="0" applyFont="1" applyFill="1" applyBorder="1"/>
    <xf numFmtId="6" fontId="6" fillId="5" borderId="5" xfId="0" applyNumberFormat="1" applyFont="1" applyFill="1" applyBorder="1" applyAlignment="1">
      <alignment horizontal="right"/>
    </xf>
    <xf numFmtId="0" fontId="6" fillId="6" borderId="5" xfId="0" applyFont="1" applyFill="1" applyBorder="1" applyAlignment="1">
      <alignment horizontal="center"/>
    </xf>
    <xf numFmtId="0" fontId="6" fillId="0" borderId="5" xfId="0" applyFont="1" applyBorder="1" applyAlignment="1">
      <alignment horizontal="center"/>
    </xf>
    <xf numFmtId="0" fontId="8" fillId="4" borderId="5" xfId="0" applyFont="1" applyFill="1" applyBorder="1" applyAlignment="1">
      <alignment horizontal="center" vertical="center"/>
    </xf>
    <xf numFmtId="165" fontId="8" fillId="4" borderId="5" xfId="0" applyNumberFormat="1" applyFont="1" applyFill="1" applyBorder="1" applyAlignment="1">
      <alignment horizontal="center" vertical="center"/>
    </xf>
    <xf numFmtId="6" fontId="6" fillId="4" borderId="5" xfId="0" applyNumberFormat="1" applyFont="1" applyFill="1" applyBorder="1" applyAlignment="1">
      <alignment horizontal="center"/>
    </xf>
    <xf numFmtId="6" fontId="6" fillId="4" borderId="4" xfId="0" applyNumberFormat="1" applyFont="1" applyFill="1" applyBorder="1" applyAlignment="1">
      <alignment horizontal="center"/>
    </xf>
    <xf numFmtId="14" fontId="6" fillId="5" borderId="5" xfId="0" applyNumberFormat="1" applyFont="1" applyFill="1" applyBorder="1" applyAlignment="1">
      <alignment horizontal="left"/>
    </xf>
    <xf numFmtId="0" fontId="6" fillId="5" borderId="5" xfId="0" applyFont="1" applyFill="1" applyBorder="1" applyAlignment="1">
      <alignment horizontal="left" vertical="center"/>
    </xf>
    <xf numFmtId="42" fontId="8" fillId="4" borderId="5" xfId="0" applyNumberFormat="1" applyFont="1" applyFill="1" applyBorder="1"/>
    <xf numFmtId="0" fontId="7" fillId="7" borderId="5" xfId="0" applyFont="1" applyFill="1" applyBorder="1"/>
    <xf numFmtId="0" fontId="7" fillId="7" borderId="5" xfId="0" applyFont="1" applyFill="1" applyBorder="1" applyAlignment="1">
      <alignment horizontal="center"/>
    </xf>
    <xf numFmtId="0" fontId="7" fillId="7" borderId="4" xfId="0" applyFont="1" applyFill="1" applyBorder="1"/>
    <xf numFmtId="0" fontId="3" fillId="7" borderId="5" xfId="3" applyFill="1" applyBorder="1" applyAlignment="1">
      <alignment horizontal="left" vertical="center"/>
    </xf>
    <xf numFmtId="14" fontId="7" fillId="7" borderId="5" xfId="0" applyNumberFormat="1" applyFont="1" applyFill="1" applyBorder="1" applyAlignment="1">
      <alignment horizontal="center" vertical="center" wrapText="1"/>
    </xf>
    <xf numFmtId="14" fontId="7" fillId="7" borderId="5" xfId="0" applyNumberFormat="1" applyFont="1" applyFill="1" applyBorder="1" applyAlignment="1">
      <alignment horizontal="left" vertical="center"/>
    </xf>
    <xf numFmtId="0" fontId="7" fillId="7" borderId="5" xfId="0" applyFont="1" applyFill="1" applyBorder="1" applyAlignment="1">
      <alignment horizontal="center" vertical="center"/>
    </xf>
    <xf numFmtId="0" fontId="7" fillId="7" borderId="5" xfId="0" applyFont="1" applyFill="1" applyBorder="1" applyAlignment="1">
      <alignment horizontal="left"/>
    </xf>
    <xf numFmtId="0" fontId="7" fillId="7" borderId="5" xfId="0" applyFont="1" applyFill="1" applyBorder="1" applyAlignment="1">
      <alignment horizontal="left" vertical="top"/>
    </xf>
    <xf numFmtId="164" fontId="7" fillId="7" borderId="5" xfId="0" applyNumberFormat="1" applyFont="1" applyFill="1" applyBorder="1" applyAlignment="1">
      <alignment horizontal="center" vertical="center" wrapText="1"/>
    </xf>
    <xf numFmtId="0" fontId="2" fillId="7" borderId="0" xfId="0" applyFont="1" applyFill="1" applyAlignment="1">
      <alignment horizontal="left"/>
    </xf>
    <xf numFmtId="164" fontId="7" fillId="7" borderId="5" xfId="0" applyNumberFormat="1" applyFont="1" applyFill="1" applyBorder="1" applyAlignment="1">
      <alignment horizontal="center"/>
    </xf>
    <xf numFmtId="1" fontId="7" fillId="7" borderId="4" xfId="0" applyNumberFormat="1" applyFont="1" applyFill="1" applyBorder="1" applyAlignment="1">
      <alignment horizontal="center"/>
    </xf>
    <xf numFmtId="165" fontId="7" fillId="7" borderId="5" xfId="0" applyNumberFormat="1" applyFont="1" applyFill="1" applyBorder="1" applyAlignment="1">
      <alignment horizontal="center" vertical="center"/>
    </xf>
    <xf numFmtId="166" fontId="7" fillId="7" borderId="5" xfId="0" applyNumberFormat="1" applyFont="1" applyFill="1" applyBorder="1" applyAlignment="1">
      <alignment horizontal="center"/>
    </xf>
    <xf numFmtId="6" fontId="7" fillId="7" borderId="5" xfId="0" applyNumberFormat="1" applyFont="1" applyFill="1" applyBorder="1" applyAlignment="1">
      <alignment horizontal="left"/>
    </xf>
    <xf numFmtId="14" fontId="7" fillId="7" borderId="5" xfId="0" applyNumberFormat="1" applyFont="1" applyFill="1" applyBorder="1" applyAlignment="1">
      <alignment horizontal="left"/>
    </xf>
    <xf numFmtId="0" fontId="7" fillId="7" borderId="5" xfId="0" applyFont="1" applyFill="1" applyBorder="1" applyAlignment="1">
      <alignment horizontal="left" vertical="center"/>
    </xf>
    <xf numFmtId="167" fontId="7" fillId="7" borderId="5" xfId="0" applyNumberFormat="1" applyFont="1" applyFill="1" applyBorder="1" applyAlignment="1">
      <alignment horizontal="right"/>
    </xf>
    <xf numFmtId="168" fontId="7" fillId="7" borderId="5" xfId="0" applyNumberFormat="1" applyFont="1" applyFill="1" applyBorder="1" applyAlignment="1">
      <alignment horizontal="left"/>
    </xf>
    <xf numFmtId="165" fontId="7" fillId="7" borderId="5" xfId="0" applyNumberFormat="1" applyFont="1" applyFill="1" applyBorder="1" applyAlignment="1">
      <alignment horizontal="center"/>
    </xf>
    <xf numFmtId="42" fontId="8" fillId="7" borderId="5" xfId="2" applyFont="1" applyFill="1" applyBorder="1" applyAlignment="1">
      <alignment horizontal="left"/>
    </xf>
    <xf numFmtId="42" fontId="7" fillId="7" borderId="5" xfId="0" applyNumberFormat="1" applyFont="1" applyFill="1" applyBorder="1" applyAlignment="1">
      <alignment horizontal="left"/>
    </xf>
    <xf numFmtId="165" fontId="6" fillId="5" borderId="5" xfId="0" applyNumberFormat="1" applyFont="1" applyFill="1" applyBorder="1" applyAlignment="1">
      <alignment horizontal="center"/>
    </xf>
    <xf numFmtId="0" fontId="6" fillId="0" borderId="7" xfId="0" applyFont="1" applyBorder="1"/>
    <xf numFmtId="0" fontId="6" fillId="0" borderId="8" xfId="0" applyFont="1" applyBorder="1"/>
    <xf numFmtId="0" fontId="6" fillId="0" borderId="8" xfId="0" applyFont="1" applyBorder="1" applyAlignment="1">
      <alignment horizontal="center"/>
    </xf>
    <xf numFmtId="0" fontId="6" fillId="4" borderId="8" xfId="0" applyFont="1" applyFill="1" applyBorder="1" applyAlignment="1">
      <alignment horizontal="center"/>
    </xf>
    <xf numFmtId="0" fontId="3" fillId="4" borderId="8" xfId="4" applyFill="1" applyBorder="1" applyAlignment="1">
      <alignment horizontal="left" vertical="center"/>
    </xf>
    <xf numFmtId="14" fontId="6" fillId="4"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8" xfId="0" applyFont="1" applyFill="1" applyBorder="1"/>
    <xf numFmtId="0" fontId="6" fillId="4" borderId="8" xfId="0" applyFont="1" applyFill="1" applyBorder="1" applyAlignment="1">
      <alignment horizontal="left" vertical="top"/>
    </xf>
    <xf numFmtId="164" fontId="6" fillId="4" borderId="8" xfId="0" applyNumberFormat="1" applyFont="1" applyFill="1" applyBorder="1" applyAlignment="1">
      <alignment horizontal="center" vertical="center" wrapText="1"/>
    </xf>
    <xf numFmtId="164" fontId="6" fillId="4" borderId="8" xfId="0" applyNumberFormat="1" applyFont="1" applyFill="1" applyBorder="1" applyAlignment="1">
      <alignment horizontal="center"/>
    </xf>
    <xf numFmtId="165" fontId="6" fillId="4" borderId="8" xfId="2" applyNumberFormat="1" applyFont="1" applyFill="1" applyBorder="1" applyAlignment="1">
      <alignment horizontal="center" vertical="center"/>
    </xf>
    <xf numFmtId="1" fontId="6" fillId="4" borderId="5" xfId="0" applyNumberFormat="1" applyFont="1" applyFill="1" applyBorder="1" applyAlignment="1">
      <alignment horizontal="center"/>
    </xf>
    <xf numFmtId="166" fontId="6" fillId="4" borderId="8" xfId="0" applyNumberFormat="1" applyFont="1" applyFill="1" applyBorder="1" applyAlignment="1">
      <alignment horizontal="left"/>
    </xf>
    <xf numFmtId="14" fontId="6" fillId="5" borderId="8" xfId="0" applyNumberFormat="1" applyFont="1" applyFill="1" applyBorder="1" applyAlignment="1">
      <alignment horizontal="center"/>
    </xf>
    <xf numFmtId="165" fontId="6" fillId="5" borderId="8" xfId="0" applyNumberFormat="1" applyFont="1" applyFill="1" applyBorder="1" applyAlignment="1">
      <alignment horizontal="left"/>
    </xf>
    <xf numFmtId="14" fontId="6" fillId="5" borderId="8" xfId="0" applyNumberFormat="1" applyFont="1" applyFill="1" applyBorder="1"/>
    <xf numFmtId="167" fontId="6" fillId="5" borderId="8" xfId="0" applyNumberFormat="1" applyFont="1" applyFill="1" applyBorder="1" applyAlignment="1">
      <alignment horizontal="right"/>
    </xf>
    <xf numFmtId="168" fontId="6" fillId="0" borderId="8" xfId="0" applyNumberFormat="1" applyFont="1" applyBorder="1"/>
    <xf numFmtId="0" fontId="6" fillId="6" borderId="8" xfId="0" applyFont="1" applyFill="1" applyBorder="1"/>
    <xf numFmtId="0" fontId="6" fillId="6" borderId="8"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8" xfId="0" applyFont="1" applyFill="1" applyBorder="1" applyAlignment="1">
      <alignment horizontal="center"/>
    </xf>
    <xf numFmtId="0" fontId="6" fillId="5" borderId="8" xfId="0" applyFont="1" applyFill="1" applyBorder="1"/>
    <xf numFmtId="165" fontId="6" fillId="5" borderId="8" xfId="0" applyNumberFormat="1" applyFont="1" applyFill="1" applyBorder="1" applyAlignment="1">
      <alignment horizontal="center" vertical="center"/>
    </xf>
    <xf numFmtId="165" fontId="6" fillId="5" borderId="8" xfId="0" applyNumberFormat="1" applyFont="1" applyFill="1" applyBorder="1" applyAlignment="1">
      <alignment horizontal="center"/>
    </xf>
    <xf numFmtId="42" fontId="6" fillId="4" borderId="8" xfId="0" applyNumberFormat="1" applyFont="1" applyFill="1" applyBorder="1"/>
    <xf numFmtId="0" fontId="3" fillId="4" borderId="8" xfId="3" applyFill="1" applyBorder="1" applyAlignment="1">
      <alignment horizontal="left" vertical="center"/>
    </xf>
    <xf numFmtId="0" fontId="8" fillId="4" borderId="8" xfId="0" applyFont="1" applyFill="1" applyBorder="1"/>
    <xf numFmtId="1" fontId="6" fillId="4" borderId="8" xfId="0" applyNumberFormat="1" applyFont="1" applyFill="1" applyBorder="1" applyAlignment="1">
      <alignment horizontal="center"/>
    </xf>
    <xf numFmtId="165" fontId="6" fillId="4" borderId="8" xfId="0" applyNumberFormat="1" applyFont="1" applyFill="1" applyBorder="1" applyAlignment="1">
      <alignment horizontal="center" vertical="center"/>
    </xf>
    <xf numFmtId="0" fontId="6" fillId="5" borderId="8" xfId="0" applyFont="1" applyFill="1" applyBorder="1" applyAlignment="1">
      <alignment horizontal="left"/>
    </xf>
    <xf numFmtId="6" fontId="6" fillId="5" borderId="8" xfId="0" applyNumberFormat="1" applyFont="1" applyFill="1" applyBorder="1" applyAlignment="1">
      <alignment horizontal="left"/>
    </xf>
    <xf numFmtId="14" fontId="6" fillId="5" borderId="8" xfId="0" applyNumberFormat="1" applyFont="1" applyFill="1" applyBorder="1" applyAlignment="1">
      <alignment horizontal="center" vertical="center"/>
    </xf>
    <xf numFmtId="14" fontId="6" fillId="5" borderId="5" xfId="0" applyNumberFormat="1" applyFont="1" applyFill="1" applyBorder="1" applyAlignment="1">
      <alignment horizontal="center" vertical="center"/>
    </xf>
    <xf numFmtId="165" fontId="8" fillId="4" borderId="5" xfId="0" applyNumberFormat="1" applyFont="1" applyFill="1" applyBorder="1"/>
    <xf numFmtId="165" fontId="6" fillId="4" borderId="5" xfId="0" applyNumberFormat="1" applyFont="1" applyFill="1" applyBorder="1"/>
    <xf numFmtId="165" fontId="6" fillId="4" borderId="8" xfId="0" applyNumberFormat="1" applyFont="1" applyFill="1" applyBorder="1"/>
    <xf numFmtId="1" fontId="6" fillId="4" borderId="5" xfId="0" applyNumberFormat="1" applyFont="1" applyFill="1" applyBorder="1" applyAlignment="1">
      <alignment horizontal="left" vertical="top"/>
    </xf>
    <xf numFmtId="14" fontId="6" fillId="6" borderId="5" xfId="0" applyNumberFormat="1" applyFont="1" applyFill="1" applyBorder="1" applyAlignment="1">
      <alignment horizontal="center"/>
    </xf>
    <xf numFmtId="1" fontId="6" fillId="4" borderId="5" xfId="0" applyNumberFormat="1" applyFont="1" applyFill="1" applyBorder="1" applyAlignment="1">
      <alignment horizontal="center" vertical="center"/>
    </xf>
    <xf numFmtId="6" fontId="6" fillId="4" borderId="5" xfId="0" applyNumberFormat="1" applyFont="1" applyFill="1" applyBorder="1" applyAlignment="1">
      <alignment horizontal="center" vertical="center"/>
    </xf>
    <xf numFmtId="169" fontId="6" fillId="4" borderId="5" xfId="0" applyNumberFormat="1" applyFont="1" applyFill="1" applyBorder="1" applyAlignment="1">
      <alignment horizontal="center" vertical="center"/>
    </xf>
    <xf numFmtId="170" fontId="6" fillId="4" borderId="5" xfId="1" applyNumberFormat="1" applyFont="1" applyFill="1" applyBorder="1"/>
    <xf numFmtId="42" fontId="7" fillId="4" borderId="5" xfId="0" applyNumberFormat="1" applyFont="1" applyFill="1" applyBorder="1"/>
    <xf numFmtId="1" fontId="6" fillId="5" borderId="5" xfId="0" applyNumberFormat="1" applyFont="1" applyFill="1" applyBorder="1" applyAlignment="1">
      <alignment horizontal="center"/>
    </xf>
    <xf numFmtId="6" fontId="8" fillId="5" borderId="5" xfId="0" applyNumberFormat="1" applyFont="1" applyFill="1" applyBorder="1"/>
    <xf numFmtId="0" fontId="8" fillId="5" borderId="5" xfId="0" applyFont="1" applyFill="1" applyBorder="1" applyAlignment="1">
      <alignment horizontal="center"/>
    </xf>
    <xf numFmtId="0" fontId="8" fillId="4" borderId="8" xfId="0" applyFont="1" applyFill="1" applyBorder="1" applyAlignment="1">
      <alignment horizontal="center" vertical="center"/>
    </xf>
    <xf numFmtId="1" fontId="6" fillId="4" borderId="8" xfId="0" applyNumberFormat="1" applyFont="1" applyFill="1" applyBorder="1" applyAlignment="1">
      <alignment horizontal="left" vertical="top"/>
    </xf>
    <xf numFmtId="6" fontId="6" fillId="4" borderId="8" xfId="0" applyNumberFormat="1" applyFont="1" applyFill="1" applyBorder="1" applyAlignment="1">
      <alignment horizontal="center" vertical="center"/>
    </xf>
    <xf numFmtId="6" fontId="6" fillId="4" borderId="8" xfId="0" applyNumberFormat="1" applyFont="1" applyFill="1" applyBorder="1" applyAlignment="1">
      <alignment horizontal="left"/>
    </xf>
    <xf numFmtId="0" fontId="7" fillId="5" borderId="5" xfId="0" applyFont="1" applyFill="1" applyBorder="1" applyAlignment="1">
      <alignment horizontal="center" vertical="center"/>
    </xf>
    <xf numFmtId="0" fontId="9" fillId="5" borderId="5" xfId="0" applyFont="1" applyFill="1" applyBorder="1" applyAlignment="1">
      <alignment horizontal="center" vertical="center"/>
    </xf>
    <xf numFmtId="171" fontId="6" fillId="4" borderId="5"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xf>
    <xf numFmtId="1" fontId="6" fillId="6" borderId="5" xfId="0" applyNumberFormat="1" applyFont="1" applyFill="1" applyBorder="1" applyAlignment="1">
      <alignment horizontal="center" vertical="center"/>
    </xf>
    <xf numFmtId="0" fontId="8" fillId="4" borderId="5" xfId="0" applyFont="1" applyFill="1" applyBorder="1" applyAlignment="1">
      <alignment horizontal="left" vertical="top"/>
    </xf>
    <xf numFmtId="0" fontId="8" fillId="4" borderId="5" xfId="0" applyFont="1" applyFill="1" applyBorder="1" applyAlignment="1">
      <alignment horizontal="center"/>
    </xf>
    <xf numFmtId="14" fontId="8" fillId="4" borderId="5" xfId="0" applyNumberFormat="1" applyFont="1" applyFill="1" applyBorder="1" applyAlignment="1">
      <alignment horizontal="center" vertical="center" wrapText="1"/>
    </xf>
    <xf numFmtId="164" fontId="8" fillId="4" borderId="5" xfId="0" applyNumberFormat="1" applyFont="1" applyFill="1" applyBorder="1" applyAlignment="1">
      <alignment horizontal="center" vertical="center" wrapText="1"/>
    </xf>
    <xf numFmtId="164" fontId="8" fillId="4" borderId="5" xfId="0" applyNumberFormat="1" applyFont="1" applyFill="1" applyBorder="1" applyAlignment="1">
      <alignment horizontal="center"/>
    </xf>
    <xf numFmtId="1" fontId="8" fillId="4" borderId="5" xfId="0" applyNumberFormat="1" applyFont="1" applyFill="1" applyBorder="1" applyAlignment="1">
      <alignment horizontal="center"/>
    </xf>
    <xf numFmtId="1" fontId="8" fillId="4" borderId="5" xfId="0" applyNumberFormat="1" applyFont="1" applyFill="1" applyBorder="1" applyAlignment="1">
      <alignment horizontal="left"/>
    </xf>
    <xf numFmtId="0" fontId="8" fillId="5" borderId="5" xfId="0" applyFont="1" applyFill="1" applyBorder="1" applyAlignment="1">
      <alignment horizontal="left"/>
    </xf>
    <xf numFmtId="6" fontId="8" fillId="5" borderId="5" xfId="0" applyNumberFormat="1" applyFont="1" applyFill="1" applyBorder="1" applyAlignment="1">
      <alignment horizontal="left"/>
    </xf>
    <xf numFmtId="14" fontId="8" fillId="5" borderId="5" xfId="0" applyNumberFormat="1" applyFont="1" applyFill="1" applyBorder="1" applyAlignment="1">
      <alignment horizontal="center"/>
    </xf>
    <xf numFmtId="0" fontId="8" fillId="5" borderId="5" xfId="0" applyFont="1" applyFill="1" applyBorder="1" applyAlignment="1">
      <alignment horizontal="center" vertical="center"/>
    </xf>
    <xf numFmtId="14" fontId="8" fillId="5" borderId="5" xfId="0" applyNumberFormat="1" applyFont="1" applyFill="1" applyBorder="1"/>
    <xf numFmtId="167" fontId="8" fillId="5" borderId="5" xfId="0" applyNumberFormat="1" applyFont="1" applyFill="1" applyBorder="1" applyAlignment="1">
      <alignment horizontal="right"/>
    </xf>
    <xf numFmtId="168" fontId="8" fillId="0" borderId="5" xfId="0" applyNumberFormat="1" applyFont="1" applyBorder="1"/>
    <xf numFmtId="14" fontId="8" fillId="6" borderId="5" xfId="0" applyNumberFormat="1" applyFont="1" applyFill="1" applyBorder="1" applyAlignment="1">
      <alignment horizontal="center" vertical="center"/>
    </xf>
    <xf numFmtId="1" fontId="8" fillId="6" borderId="5" xfId="0"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0" fontId="8" fillId="5" borderId="5" xfId="0" applyFont="1" applyFill="1" applyBorder="1"/>
    <xf numFmtId="165" fontId="8" fillId="5" borderId="5" xfId="0" applyNumberFormat="1" applyFont="1" applyFill="1" applyBorder="1" applyAlignment="1">
      <alignment horizontal="center" vertical="center"/>
    </xf>
    <xf numFmtId="165" fontId="8" fillId="5" borderId="5" xfId="0" applyNumberFormat="1" applyFont="1" applyFill="1" applyBorder="1" applyAlignment="1">
      <alignment horizontal="center"/>
    </xf>
    <xf numFmtId="0" fontId="6" fillId="5" borderId="5" xfId="0" applyFont="1" applyFill="1" applyBorder="1" applyAlignment="1">
      <alignment horizontal="right"/>
    </xf>
    <xf numFmtId="0" fontId="6" fillId="5" borderId="5" xfId="0" applyFont="1" applyFill="1" applyBorder="1" applyAlignment="1">
      <alignment horizontal="left" vertical="top"/>
    </xf>
    <xf numFmtId="42" fontId="6" fillId="5" borderId="5" xfId="2" applyFont="1" applyFill="1" applyBorder="1"/>
    <xf numFmtId="165" fontId="6" fillId="4" borderId="5" xfId="0" applyNumberFormat="1" applyFont="1" applyFill="1" applyBorder="1" applyAlignment="1">
      <alignment horizontal="left" vertical="center"/>
    </xf>
    <xf numFmtId="0" fontId="6" fillId="4" borderId="5" xfId="0" applyFont="1" applyFill="1" applyBorder="1" applyAlignment="1">
      <alignment horizontal="left"/>
    </xf>
    <xf numFmtId="165" fontId="6" fillId="5" borderId="5" xfId="2" applyNumberFormat="1" applyFont="1" applyFill="1" applyBorder="1" applyAlignment="1">
      <alignment horizontal="center"/>
    </xf>
    <xf numFmtId="6" fontId="6" fillId="5" borderId="5" xfId="0" applyNumberFormat="1" applyFont="1" applyFill="1" applyBorder="1" applyAlignment="1">
      <alignment horizontal="left" wrapText="1"/>
    </xf>
    <xf numFmtId="165" fontId="6" fillId="5" borderId="5" xfId="0" applyNumberFormat="1" applyFont="1" applyFill="1" applyBorder="1" applyAlignment="1">
      <alignment horizontal="left" vertical="center"/>
    </xf>
    <xf numFmtId="165" fontId="6" fillId="5" borderId="5" xfId="0" applyNumberFormat="1" applyFont="1" applyFill="1" applyBorder="1" applyAlignment="1">
      <alignment horizontal="right" vertical="center"/>
    </xf>
    <xf numFmtId="14" fontId="6" fillId="5" borderId="5" xfId="0" applyNumberFormat="1" applyFont="1" applyFill="1" applyBorder="1" applyAlignment="1">
      <alignment horizontal="right"/>
    </xf>
    <xf numFmtId="1" fontId="6" fillId="4" borderId="5" xfId="0" applyNumberFormat="1" applyFont="1" applyFill="1" applyBorder="1" applyAlignment="1">
      <alignment horizontal="left"/>
    </xf>
    <xf numFmtId="0" fontId="6" fillId="0" borderId="0" xfId="0" applyFont="1"/>
    <xf numFmtId="14" fontId="6" fillId="6" borderId="5" xfId="0" applyNumberFormat="1" applyFont="1" applyFill="1" applyBorder="1"/>
    <xf numFmtId="0" fontId="3" fillId="4" borderId="5" xfId="3" applyFill="1" applyBorder="1" applyAlignment="1">
      <alignment vertical="center"/>
    </xf>
    <xf numFmtId="14" fontId="8" fillId="5" borderId="5" xfId="0" applyNumberFormat="1" applyFont="1" applyFill="1" applyBorder="1" applyAlignment="1">
      <alignment horizontal="right"/>
    </xf>
    <xf numFmtId="0" fontId="6" fillId="4" borderId="5" xfId="0" applyFont="1" applyFill="1" applyBorder="1" applyAlignment="1">
      <alignment horizontal="left" vertical="center"/>
    </xf>
    <xf numFmtId="6" fontId="6" fillId="5" borderId="5" xfId="0" applyNumberFormat="1" applyFont="1" applyFill="1" applyBorder="1" applyAlignment="1">
      <alignment horizontal="left" vertical="center"/>
    </xf>
    <xf numFmtId="169" fontId="6" fillId="4" borderId="5" xfId="0" applyNumberFormat="1" applyFont="1" applyFill="1" applyBorder="1" applyAlignment="1">
      <alignment horizontal="center"/>
    </xf>
    <xf numFmtId="165" fontId="6" fillId="4" borderId="5" xfId="0" applyNumberFormat="1" applyFont="1" applyFill="1" applyBorder="1" applyAlignment="1">
      <alignment horizontal="left"/>
    </xf>
    <xf numFmtId="164" fontId="8" fillId="4" borderId="5" xfId="0" applyNumberFormat="1" applyFont="1" applyFill="1" applyBorder="1" applyAlignment="1">
      <alignment horizontal="left" vertical="center" wrapText="1"/>
    </xf>
    <xf numFmtId="2" fontId="6" fillId="4" borderId="5" xfId="0" applyNumberFormat="1" applyFont="1" applyFill="1" applyBorder="1" applyAlignment="1">
      <alignment horizontal="center"/>
    </xf>
    <xf numFmtId="167" fontId="6" fillId="4" borderId="5" xfId="0" applyNumberFormat="1" applyFont="1" applyFill="1" applyBorder="1" applyAlignment="1">
      <alignment horizontal="center"/>
    </xf>
    <xf numFmtId="49" fontId="6" fillId="4" borderId="5" xfId="0" applyNumberFormat="1" applyFont="1" applyFill="1" applyBorder="1" applyAlignment="1">
      <alignment horizontal="left" vertical="top"/>
    </xf>
    <xf numFmtId="0" fontId="7" fillId="4" borderId="5" xfId="0" applyFont="1" applyFill="1" applyBorder="1" applyAlignment="1">
      <alignment horizontal="center"/>
    </xf>
    <xf numFmtId="42" fontId="6" fillId="4" borderId="5" xfId="2" applyFont="1" applyFill="1" applyBorder="1" applyAlignment="1"/>
    <xf numFmtId="166" fontId="8" fillId="5" borderId="5" xfId="0" applyNumberFormat="1" applyFont="1" applyFill="1" applyBorder="1" applyAlignment="1">
      <alignment horizontal="right"/>
    </xf>
    <xf numFmtId="6" fontId="8" fillId="4" borderId="5" xfId="0" applyNumberFormat="1" applyFont="1" applyFill="1" applyBorder="1" applyAlignment="1">
      <alignment horizontal="left"/>
    </xf>
    <xf numFmtId="0" fontId="8" fillId="0" borderId="6" xfId="0" applyFont="1" applyBorder="1"/>
    <xf numFmtId="0" fontId="8" fillId="0" borderId="5" xfId="0" applyFont="1" applyBorder="1"/>
    <xf numFmtId="0" fontId="8" fillId="0" borderId="5" xfId="0" applyFont="1" applyBorder="1" applyAlignment="1">
      <alignment horizontal="center"/>
    </xf>
    <xf numFmtId="49" fontId="8" fillId="4" borderId="5" xfId="0" applyNumberFormat="1" applyFont="1" applyFill="1" applyBorder="1" applyAlignment="1">
      <alignment horizontal="left"/>
    </xf>
    <xf numFmtId="1" fontId="6" fillId="4" borderId="5" xfId="0" applyNumberFormat="1" applyFont="1" applyFill="1" applyBorder="1"/>
    <xf numFmtId="42" fontId="6" fillId="5" borderId="5" xfId="2" applyFont="1" applyFill="1" applyBorder="1" applyAlignment="1">
      <alignment horizontal="center"/>
    </xf>
    <xf numFmtId="167" fontId="6" fillId="5" borderId="5" xfId="0" applyNumberFormat="1" applyFont="1" applyFill="1" applyBorder="1"/>
    <xf numFmtId="167" fontId="8" fillId="5" borderId="5" xfId="0" applyNumberFormat="1" applyFont="1" applyFill="1" applyBorder="1"/>
    <xf numFmtId="167" fontId="6" fillId="5" borderId="5" xfId="0" applyNumberFormat="1" applyFont="1" applyFill="1" applyBorder="1" applyAlignment="1">
      <alignment vertical="center"/>
    </xf>
    <xf numFmtId="167" fontId="6" fillId="5" borderId="5" xfId="0" applyNumberFormat="1" applyFont="1" applyFill="1" applyBorder="1" applyAlignment="1">
      <alignment horizontal="right" vertical="center"/>
    </xf>
    <xf numFmtId="14" fontId="10" fillId="4" borderId="5" xfId="0" applyNumberFormat="1" applyFont="1" applyFill="1" applyBorder="1" applyAlignment="1">
      <alignment horizontal="center" vertical="center" wrapText="1"/>
    </xf>
    <xf numFmtId="164" fontId="10" fillId="4" borderId="5" xfId="0" applyNumberFormat="1" applyFont="1" applyFill="1" applyBorder="1" applyAlignment="1">
      <alignment horizontal="center" vertical="center" wrapText="1"/>
    </xf>
    <xf numFmtId="0" fontId="10" fillId="4" borderId="5" xfId="0" applyFont="1" applyFill="1" applyBorder="1" applyAlignment="1">
      <alignment horizontal="left" vertical="center"/>
    </xf>
    <xf numFmtId="0" fontId="6" fillId="8" borderId="5" xfId="0" applyFont="1" applyFill="1" applyBorder="1" applyAlignment="1">
      <alignment horizontal="center"/>
    </xf>
    <xf numFmtId="0" fontId="10" fillId="4" borderId="5" xfId="0" applyFont="1" applyFill="1" applyBorder="1"/>
    <xf numFmtId="14" fontId="6" fillId="5" borderId="5" xfId="0" applyNumberFormat="1" applyFont="1" applyFill="1" applyBorder="1" applyAlignment="1">
      <alignment horizontal="left" vertical="center"/>
    </xf>
    <xf numFmtId="0" fontId="3" fillId="4" borderId="5" xfId="4" applyFill="1" applyBorder="1" applyAlignment="1">
      <alignment horizontal="left" vertical="center"/>
    </xf>
    <xf numFmtId="6" fontId="6" fillId="4" borderId="9" xfId="0" applyNumberFormat="1" applyFont="1" applyFill="1" applyBorder="1" applyAlignment="1">
      <alignment horizontal="left"/>
    </xf>
    <xf numFmtId="6" fontId="6" fillId="4" borderId="10" xfId="0" applyNumberFormat="1" applyFont="1" applyFill="1" applyBorder="1" applyAlignment="1">
      <alignment horizontal="left"/>
    </xf>
    <xf numFmtId="0" fontId="6" fillId="5" borderId="6" xfId="0" applyFont="1" applyFill="1" applyBorder="1" applyAlignment="1">
      <alignment horizontal="left"/>
    </xf>
    <xf numFmtId="0" fontId="8" fillId="8" borderId="5" xfId="0" applyFont="1" applyFill="1" applyBorder="1" applyAlignment="1">
      <alignment horizontal="center"/>
    </xf>
    <xf numFmtId="167" fontId="8" fillId="4" borderId="5" xfId="0" applyNumberFormat="1" applyFont="1" applyFill="1" applyBorder="1" applyAlignment="1">
      <alignment horizontal="right"/>
    </xf>
    <xf numFmtId="167" fontId="6" fillId="4" borderId="5" xfId="0" applyNumberFormat="1" applyFont="1" applyFill="1" applyBorder="1" applyAlignment="1">
      <alignment horizontal="right"/>
    </xf>
    <xf numFmtId="14" fontId="6" fillId="4" borderId="5" xfId="0" applyNumberFormat="1" applyFont="1" applyFill="1" applyBorder="1"/>
    <xf numFmtId="6" fontId="6" fillId="4" borderId="5" xfId="0" applyNumberFormat="1" applyFont="1" applyFill="1" applyBorder="1"/>
    <xf numFmtId="0" fontId="6" fillId="0" borderId="6"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4" fontId="6" fillId="4" borderId="5" xfId="0" applyNumberFormat="1" applyFont="1" applyFill="1" applyBorder="1" applyAlignment="1">
      <alignment horizontal="center" vertical="center"/>
    </xf>
    <xf numFmtId="164" fontId="8" fillId="4" borderId="5" xfId="0" applyNumberFormat="1" applyFont="1" applyFill="1" applyBorder="1" applyAlignment="1">
      <alignment horizontal="center" vertical="center"/>
    </xf>
    <xf numFmtId="164" fontId="6" fillId="4" borderId="5" xfId="0" applyNumberFormat="1" applyFont="1" applyFill="1" applyBorder="1" applyAlignment="1">
      <alignment horizontal="center" vertical="center"/>
    </xf>
    <xf numFmtId="6" fontId="6" fillId="4" borderId="5" xfId="0" applyNumberFormat="1" applyFont="1" applyFill="1" applyBorder="1" applyAlignment="1">
      <alignment horizontal="left" vertical="center"/>
    </xf>
    <xf numFmtId="6" fontId="6" fillId="5" borderId="5" xfId="0" applyNumberFormat="1" applyFont="1" applyFill="1" applyBorder="1" applyAlignment="1">
      <alignment horizontal="center" vertical="center"/>
    </xf>
    <xf numFmtId="168" fontId="6" fillId="0" borderId="5" xfId="0" applyNumberFormat="1" applyFont="1" applyBorder="1" applyAlignment="1">
      <alignment horizontal="center" vertical="center"/>
    </xf>
    <xf numFmtId="167" fontId="8" fillId="4" borderId="5" xfId="0" applyNumberFormat="1" applyFont="1" applyFill="1" applyBorder="1" applyAlignment="1">
      <alignment horizontal="right" vertical="center"/>
    </xf>
    <xf numFmtId="167" fontId="6" fillId="4" borderId="5" xfId="0" applyNumberFormat="1" applyFont="1" applyFill="1" applyBorder="1" applyAlignment="1">
      <alignment horizontal="right" vertical="center"/>
    </xf>
    <xf numFmtId="0" fontId="11" fillId="4" borderId="5" xfId="3" applyFont="1" applyFill="1" applyBorder="1" applyAlignment="1">
      <alignment horizontal="left" vertical="center"/>
    </xf>
    <xf numFmtId="0" fontId="8" fillId="8" borderId="5" xfId="0" applyFont="1" applyFill="1" applyBorder="1" applyAlignment="1">
      <alignment horizontal="center" vertical="center"/>
    </xf>
    <xf numFmtId="1" fontId="7" fillId="4" borderId="5" xfId="0" applyNumberFormat="1" applyFont="1" applyFill="1" applyBorder="1" applyAlignment="1">
      <alignment horizontal="center"/>
    </xf>
    <xf numFmtId="42" fontId="8" fillId="4" borderId="5" xfId="2" applyFont="1" applyFill="1" applyBorder="1" applyAlignment="1">
      <alignment horizontal="right"/>
    </xf>
    <xf numFmtId="0" fontId="7" fillId="0" borderId="6" xfId="0" applyFont="1" applyBorder="1"/>
    <xf numFmtId="0" fontId="7" fillId="0" borderId="5" xfId="0" applyFont="1" applyBorder="1"/>
    <xf numFmtId="0" fontId="7" fillId="0" borderId="5" xfId="0" applyFont="1" applyBorder="1" applyAlignment="1">
      <alignment horizontal="center"/>
    </xf>
    <xf numFmtId="0" fontId="12" fillId="4" borderId="5" xfId="3" applyFont="1" applyFill="1" applyBorder="1" applyAlignment="1">
      <alignment horizontal="left" vertical="center"/>
    </xf>
    <xf numFmtId="14" fontId="7" fillId="4" borderId="5" xfId="0" applyNumberFormat="1" applyFont="1" applyFill="1" applyBorder="1" applyAlignment="1">
      <alignment horizontal="center" vertical="center" wrapText="1"/>
    </xf>
    <xf numFmtId="164" fontId="7" fillId="4" borderId="5" xfId="0" applyNumberFormat="1" applyFont="1" applyFill="1" applyBorder="1" applyAlignment="1">
      <alignment horizontal="center" vertical="center" wrapText="1"/>
    </xf>
    <xf numFmtId="164" fontId="7" fillId="4" borderId="5" xfId="0" applyNumberFormat="1" applyFont="1" applyFill="1" applyBorder="1" applyAlignment="1">
      <alignment horizontal="center"/>
    </xf>
    <xf numFmtId="165" fontId="7" fillId="4" borderId="5" xfId="0" applyNumberFormat="1" applyFont="1" applyFill="1" applyBorder="1" applyAlignment="1">
      <alignment horizontal="center" vertical="center"/>
    </xf>
    <xf numFmtId="6" fontId="7" fillId="4" borderId="5" xfId="0" applyNumberFormat="1" applyFont="1" applyFill="1" applyBorder="1" applyAlignment="1">
      <alignment horizontal="left"/>
    </xf>
    <xf numFmtId="0" fontId="7" fillId="5" borderId="5" xfId="0" applyFont="1" applyFill="1" applyBorder="1" applyAlignment="1">
      <alignment horizontal="left"/>
    </xf>
    <xf numFmtId="6" fontId="7" fillId="5" borderId="5" xfId="0" applyNumberFormat="1" applyFont="1" applyFill="1" applyBorder="1" applyAlignment="1">
      <alignment horizontal="left"/>
    </xf>
    <xf numFmtId="14" fontId="7" fillId="5" borderId="5" xfId="0" applyNumberFormat="1" applyFont="1" applyFill="1" applyBorder="1" applyAlignment="1">
      <alignment horizontal="center"/>
    </xf>
    <xf numFmtId="14" fontId="7" fillId="5" borderId="5" xfId="0" applyNumberFormat="1" applyFont="1" applyFill="1" applyBorder="1"/>
    <xf numFmtId="167" fontId="7" fillId="5" borderId="5" xfId="0" applyNumberFormat="1" applyFont="1" applyFill="1" applyBorder="1" applyAlignment="1">
      <alignment horizontal="right"/>
    </xf>
    <xf numFmtId="168" fontId="7" fillId="0" borderId="5" xfId="0" applyNumberFormat="1" applyFont="1" applyBorder="1"/>
    <xf numFmtId="14" fontId="7" fillId="6" borderId="5" xfId="0" applyNumberFormat="1" applyFont="1" applyFill="1" applyBorder="1" applyAlignment="1">
      <alignment horizontal="center" vertical="center"/>
    </xf>
    <xf numFmtId="0" fontId="7" fillId="6" borderId="5" xfId="0" applyFont="1" applyFill="1" applyBorder="1"/>
    <xf numFmtId="0" fontId="7" fillId="6" borderId="5" xfId="0" applyFont="1" applyFill="1" applyBorder="1" applyAlignment="1">
      <alignment horizontal="center" vertical="center"/>
    </xf>
    <xf numFmtId="0" fontId="7" fillId="5" borderId="5" xfId="0" applyFont="1" applyFill="1" applyBorder="1" applyAlignment="1">
      <alignment horizontal="center"/>
    </xf>
    <xf numFmtId="0" fontId="7" fillId="5" borderId="5" xfId="0" applyFont="1" applyFill="1" applyBorder="1"/>
    <xf numFmtId="165" fontId="7" fillId="5" borderId="5" xfId="0" applyNumberFormat="1" applyFont="1" applyFill="1" applyBorder="1" applyAlignment="1">
      <alignment horizontal="center" vertical="center"/>
    </xf>
    <xf numFmtId="165" fontId="7" fillId="5" borderId="5" xfId="0" applyNumberFormat="1" applyFont="1" applyFill="1" applyBorder="1" applyAlignment="1">
      <alignment horizontal="center"/>
    </xf>
    <xf numFmtId="14" fontId="7" fillId="4" borderId="4" xfId="0" applyNumberFormat="1" applyFont="1" applyFill="1" applyBorder="1" applyAlignment="1">
      <alignment horizontal="center" vertical="center"/>
    </xf>
    <xf numFmtId="167" fontId="7" fillId="4" borderId="5" xfId="0" applyNumberFormat="1" applyFont="1" applyFill="1" applyBorder="1" applyAlignment="1">
      <alignment horizontal="right"/>
    </xf>
    <xf numFmtId="0" fontId="6" fillId="4" borderId="8" xfId="0" applyFont="1" applyFill="1" applyBorder="1" applyAlignment="1">
      <alignment horizontal="left" vertical="center"/>
    </xf>
    <xf numFmtId="0" fontId="7" fillId="4" borderId="8" xfId="0" applyFont="1" applyFill="1" applyBorder="1" applyAlignment="1">
      <alignment horizontal="center" vertical="center"/>
    </xf>
    <xf numFmtId="0" fontId="6" fillId="0" borderId="11" xfId="0" applyFont="1" applyBorder="1"/>
    <xf numFmtId="1" fontId="6" fillId="4" borderId="11" xfId="0" applyNumberFormat="1" applyFont="1" applyFill="1" applyBorder="1" applyAlignment="1">
      <alignment horizontal="center"/>
    </xf>
    <xf numFmtId="42" fontId="8" fillId="4" borderId="5" xfId="2" applyFont="1" applyFill="1" applyBorder="1" applyAlignment="1">
      <alignment horizontal="center" vertical="center"/>
    </xf>
    <xf numFmtId="14" fontId="6" fillId="6" borderId="8" xfId="0" applyNumberFormat="1" applyFont="1" applyFill="1" applyBorder="1" applyAlignment="1">
      <alignment horizontal="center" vertical="center"/>
    </xf>
    <xf numFmtId="42" fontId="8" fillId="4" borderId="8" xfId="2" applyFont="1" applyFill="1" applyBorder="1" applyAlignment="1">
      <alignment horizontal="center" vertical="center"/>
    </xf>
    <xf numFmtId="0" fontId="7" fillId="4" borderId="8" xfId="0" applyFont="1" applyFill="1" applyBorder="1" applyAlignment="1">
      <alignment vertical="center"/>
    </xf>
    <xf numFmtId="6" fontId="6" fillId="5" borderId="8" xfId="0" applyNumberFormat="1" applyFont="1" applyFill="1" applyBorder="1" applyAlignment="1">
      <alignment horizontal="center"/>
    </xf>
    <xf numFmtId="167" fontId="6" fillId="5" borderId="8" xfId="0" applyNumberFormat="1" applyFont="1" applyFill="1" applyBorder="1"/>
    <xf numFmtId="0" fontId="6" fillId="4" borderId="5" xfId="0" applyFont="1" applyFill="1" applyBorder="1" applyAlignment="1">
      <alignment horizontal="center" vertical="center" wrapText="1"/>
    </xf>
    <xf numFmtId="0" fontId="0" fillId="4" borderId="5" xfId="0" applyFill="1" applyBorder="1"/>
    <xf numFmtId="164" fontId="6" fillId="4" borderId="5" xfId="0" applyNumberFormat="1" applyFont="1" applyFill="1" applyBorder="1"/>
    <xf numFmtId="165" fontId="6" fillId="4" borderId="5" xfId="0" applyNumberFormat="1" applyFont="1" applyFill="1" applyBorder="1" applyAlignment="1">
      <alignment horizontal="center"/>
    </xf>
    <xf numFmtId="166" fontId="6" fillId="4" borderId="5" xfId="0" applyNumberFormat="1" applyFont="1" applyFill="1" applyBorder="1"/>
    <xf numFmtId="0" fontId="6" fillId="0" borderId="5" xfId="0" applyFont="1" applyBorder="1" applyAlignment="1">
      <alignment horizontal="left"/>
    </xf>
    <xf numFmtId="166" fontId="6" fillId="0" borderId="5" xfId="0" applyNumberFormat="1" applyFont="1" applyBorder="1"/>
    <xf numFmtId="14" fontId="6" fillId="0" borderId="5" xfId="0" applyNumberFormat="1" applyFont="1" applyBorder="1"/>
    <xf numFmtId="167" fontId="6" fillId="0" borderId="5" xfId="0" applyNumberFormat="1" applyFont="1" applyBorder="1"/>
    <xf numFmtId="14" fontId="6" fillId="0" borderId="5" xfId="0" applyNumberFormat="1" applyFont="1" applyBorder="1" applyAlignment="1">
      <alignment horizontal="center" vertical="center"/>
    </xf>
  </cellXfs>
  <cellStyles count="5">
    <cellStyle name="Hipervínculo" xfId="3" builtinId="8"/>
    <cellStyle name="Hyperlink" xfId="4" xr:uid="{8D77DA6A-9554-4974-87A3-C6090051C87B}"/>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VIGENCIA%202023\CONTRATACI&#211;N%202023\EXCEL%20CONSECUTIVO%202023\CONSECUTIVO%20CONTRATACIO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ON2023"/>
      <sheetName val="CONTROL 2023 CONTRATOS"/>
      <sheetName val="LISTAS"/>
      <sheetName val="CARPETASM"/>
      <sheetName val="CARPETASA"/>
      <sheetName val="SOL ARL"/>
      <sheetName val="RUT"/>
    </sheetNames>
    <sheetDataSet>
      <sheetData sheetId="0"/>
      <sheetData sheetId="1"/>
      <sheetData sheetId="2">
        <row r="2">
          <cell r="A2" t="str">
            <v>CONVOCATORIA_PÚBLICA</v>
          </cell>
        </row>
        <row r="3">
          <cell r="A3" t="str">
            <v>CONTRATACIÓN_DIRECTA</v>
          </cell>
        </row>
        <row r="34">
          <cell r="A34" t="str">
            <v>ARRENDAMIENTO DE INMUEBLES</v>
          </cell>
        </row>
        <row r="35">
          <cell r="A35" t="str">
            <v>ATÍPICOS</v>
          </cell>
        </row>
        <row r="36">
          <cell r="A36" t="str">
            <v>CONSECIÓN</v>
          </cell>
        </row>
        <row r="37">
          <cell r="A37" t="str">
            <v>COMODATO</v>
          </cell>
        </row>
        <row r="38">
          <cell r="A38" t="str">
            <v>COMPRAVENTA</v>
          </cell>
        </row>
        <row r="39">
          <cell r="A39" t="str">
            <v>CONSULTORÍA</v>
          </cell>
        </row>
        <row r="40">
          <cell r="A40" t="str">
            <v>CONVENIOS INTERADMINISTRATIVOS</v>
          </cell>
        </row>
        <row r="41">
          <cell r="A41" t="str">
            <v>CONVENIOS DE COOPERACION INTERINSTITUCIONAL</v>
          </cell>
        </row>
        <row r="42">
          <cell r="A42" t="str">
            <v>DERIVADOS DE LA AUTONOMÍA DE LA VOLUNTAD</v>
          </cell>
        </row>
        <row r="43">
          <cell r="A43" t="str">
            <v>INTERVENTORÍA</v>
          </cell>
        </row>
        <row r="44">
          <cell r="A44" t="str">
            <v>ENCARGOS FIDUCIARIOS</v>
          </cell>
        </row>
        <row r="45">
          <cell r="A45" t="str">
            <v>FIDUCIA PÚBLICA</v>
          </cell>
        </row>
        <row r="46">
          <cell r="A46" t="str">
            <v>OBRA</v>
          </cell>
        </row>
        <row r="47">
          <cell r="A47" t="str">
            <v>OPERACIONES DE CRÉDITO PÚBLICO</v>
          </cell>
        </row>
        <row r="48">
          <cell r="A48" t="str">
            <v>OTRO</v>
          </cell>
        </row>
        <row r="49">
          <cell r="A49" t="str">
            <v>PRESTACIÓN DE SERVICIOS</v>
          </cell>
        </row>
        <row r="50">
          <cell r="A50" t="str">
            <v>SEGUROS</v>
          </cell>
        </row>
        <row r="51">
          <cell r="A51" t="str">
            <v>SERVICIOS FINANCIEROS</v>
          </cell>
        </row>
        <row r="52">
          <cell r="A52" t="str">
            <v>SUMINISTRO</v>
          </cell>
        </row>
        <row r="53">
          <cell r="A53" t="str">
            <v>TÍPICOS</v>
          </cell>
        </row>
        <row r="56">
          <cell r="A56" t="str">
            <v>Natural</v>
          </cell>
        </row>
        <row r="57">
          <cell r="A57" t="str">
            <v>Jurídica</v>
          </cell>
        </row>
        <row r="60">
          <cell r="A60" t="str">
            <v>Prestación de servicios profesionales</v>
          </cell>
        </row>
        <row r="61">
          <cell r="A61" t="str">
            <v>Prestación de servicios de apoyo a la gestión</v>
          </cell>
        </row>
        <row r="62">
          <cell r="A62" t="str">
            <v>Prestación de Servicios para la Ejecución de Trabajos Artísticos</v>
          </cell>
        </row>
        <row r="63">
          <cell r="A63" t="str">
            <v>Prestación de servicios de mantenimiento</v>
          </cell>
        </row>
        <row r="64">
          <cell r="A64" t="str">
            <v>Prestación de servicios de apoyo tercerizados</v>
          </cell>
        </row>
        <row r="65">
          <cell r="A65" t="str">
            <v>Prestación de servicios técnicos tercerizados</v>
          </cell>
        </row>
        <row r="66">
          <cell r="A66" t="str">
            <v>Prestación de servicios profesionales tercerizados</v>
          </cell>
        </row>
        <row r="67">
          <cell r="A67" t="str">
            <v>N/A</v>
          </cell>
        </row>
        <row r="70">
          <cell r="A70" t="str">
            <v>Contratista misional</v>
          </cell>
        </row>
        <row r="71">
          <cell r="A71" t="str">
            <v>Contratista apoyo</v>
          </cell>
        </row>
        <row r="72">
          <cell r="A72" t="str">
            <v>Proveedor</v>
          </cell>
        </row>
        <row r="73">
          <cell r="A73" t="str">
            <v>Arrendatario</v>
          </cell>
        </row>
        <row r="84">
          <cell r="A84" t="str">
            <v>ÁNGELA CASTIBLANCO ALBÁN</v>
          </cell>
        </row>
        <row r="85">
          <cell r="A85" t="str">
            <v>ANGÉLICA RADA PRADO</v>
          </cell>
        </row>
        <row r="86">
          <cell r="A86" t="str">
            <v>FRANCY LORENA CASTAÑO CASTAÑEDA</v>
          </cell>
        </row>
        <row r="87">
          <cell r="A87" t="str">
            <v>GUSTAVO MUÑOZ GALINDEZ</v>
          </cell>
        </row>
        <row r="88">
          <cell r="A88" t="str">
            <v>JENIFER PALACIOS OME</v>
          </cell>
        </row>
        <row r="89">
          <cell r="A89" t="str">
            <v>LAURA CONSTANZA MENDEZ RINCON</v>
          </cell>
        </row>
        <row r="90">
          <cell r="A90" t="str">
            <v>MÓNICA ALEXANDRA PERLAZA OCHOA</v>
          </cell>
        </row>
        <row r="91">
          <cell r="A91" t="str">
            <v>NELSON PARRA YATE</v>
          </cell>
        </row>
        <row r="92">
          <cell r="A92" t="str">
            <v>PATRICIA HELENA PIMIENTA GALLEGO</v>
          </cell>
        </row>
        <row r="95">
          <cell r="A95" t="str">
            <v>Dirección Administrativa y Financiera</v>
          </cell>
        </row>
        <row r="96">
          <cell r="A96" t="str">
            <v>Gestión Administrativa</v>
          </cell>
        </row>
        <row r="97">
          <cell r="A97" t="str">
            <v>Gestión de Talento Humano</v>
          </cell>
        </row>
        <row r="98">
          <cell r="A98" t="str">
            <v>Gestión Financiera</v>
          </cell>
        </row>
        <row r="99">
          <cell r="A99" t="str">
            <v>Telemática</v>
          </cell>
        </row>
        <row r="100">
          <cell r="A100" t="str">
            <v>Comunicaciones</v>
          </cell>
        </row>
        <row r="101">
          <cell r="A101" t="str">
            <v>Dirección General</v>
          </cell>
        </row>
        <row r="102">
          <cell r="A102" t="str">
            <v>Gestión Jurídica</v>
          </cell>
        </row>
        <row r="103">
          <cell r="A103" t="str">
            <v>Mercadeo</v>
          </cell>
        </row>
        <row r="104">
          <cell r="A104" t="str">
            <v>Planeación y Mejoramiento Continuo</v>
          </cell>
        </row>
        <row r="105">
          <cell r="A105" t="str">
            <v>Desarrollo de Colecciones</v>
          </cell>
        </row>
        <row r="106">
          <cell r="A106" t="str">
            <v>Dirección Técnica</v>
          </cell>
        </row>
        <row r="107">
          <cell r="A107" t="str">
            <v>Gestión Patrimonial</v>
          </cell>
        </row>
        <row r="108">
          <cell r="A108" t="str">
            <v>Promoción de Ciencia y Cultura</v>
          </cell>
        </row>
        <row r="109">
          <cell r="A109" t="str">
            <v>Promoción de Lectura y Escritura</v>
          </cell>
        </row>
        <row r="110">
          <cell r="A110" t="str">
            <v>Servicios Bibliotecarios y de Consulta</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136134&amp;isFromPublicArea=True&amp;isModal=False" TargetMode="External"/><Relationship Id="rId18" Type="http://schemas.openxmlformats.org/officeDocument/2006/relationships/hyperlink" Target="https://community.secop.gov.co/Public/Tendering/OpportunityDetail/Index?noticeUID=CO1.NTC.5137481&amp;isFromPublicArea=True&amp;isModal=False" TargetMode="External"/><Relationship Id="rId26" Type="http://schemas.openxmlformats.org/officeDocument/2006/relationships/hyperlink" Target="https://community.secop.gov.co/Public/Tendering/OpportunityDetail/Index?noticeUID=CO1.NTC.5139452&amp;isFromPublicArea=True&amp;isModal=False" TargetMode="External"/><Relationship Id="rId39" Type="http://schemas.openxmlformats.org/officeDocument/2006/relationships/hyperlink" Target="https://community.secop.gov.co/Public/Tendering/OpportunityDetail/Index?noticeUID=CO1.NTC.5260257&amp;isFromPublicArea=True&amp;isModal=False" TargetMode="External"/><Relationship Id="rId21" Type="http://schemas.openxmlformats.org/officeDocument/2006/relationships/hyperlink" Target="https://community.secop.gov.co/Public/Tendering/OpportunityDetail/Index?noticeUID=CO1.NTC.5136638&amp;isFromPublicArea=True&amp;isModal=False" TargetMode="External"/><Relationship Id="rId34" Type="http://schemas.openxmlformats.org/officeDocument/2006/relationships/hyperlink" Target="https://community.secop.gov.co/Public/Tendering/OpportunityDetail/Index?noticeUID=CO1.NTC.5228465&amp;isFromPublicArea=True&amp;isModal=False" TargetMode="External"/><Relationship Id="rId42" Type="http://schemas.openxmlformats.org/officeDocument/2006/relationships/hyperlink" Target="https://community.secop.gov.co/Public/Tendering/OpportunityDetail/Index?noticeUID=CO1.NTC.5260592&amp;isFromPublicArea=True&amp;isModal=False" TargetMode="External"/><Relationship Id="rId47" Type="http://schemas.openxmlformats.org/officeDocument/2006/relationships/hyperlink" Target="https://community.secop.gov.co/Public/Tendering/OpportunityDetail/Index?noticeUID=CO1.NTC.5205575&amp;isFromPublicArea=True&amp;isModal=False" TargetMode="External"/><Relationship Id="rId50" Type="http://schemas.openxmlformats.org/officeDocument/2006/relationships/hyperlink" Target="https://community.secop.gov.co/Public/Tendering/OpportunityDetail/Index?noticeUID=CO1.NTC.5137483&amp;isFromPublicArea=True&amp;isModal=False" TargetMode="External"/><Relationship Id="rId7" Type="http://schemas.openxmlformats.org/officeDocument/2006/relationships/hyperlink" Target="https://colombiacompra.gov.co/tienda-virtual-del-estado-colombiano/ordenes-compra/117555" TargetMode="External"/><Relationship Id="rId2" Type="http://schemas.openxmlformats.org/officeDocument/2006/relationships/hyperlink" Target="https://community.secop.gov.co/Public/Tendering/OpportunityDetail/Index?noticeUID=CO1.NTC.4371486&amp;isFromPublicArea=True&amp;isModal=False" TargetMode="External"/><Relationship Id="rId16" Type="http://schemas.openxmlformats.org/officeDocument/2006/relationships/hyperlink" Target="https://community.secop.gov.co/Public/Tendering/OpportunityDetail/Index?noticeUID=CO1.NTC.5136218&amp;isFromPublicArea=True&amp;isModal=False" TargetMode="External"/><Relationship Id="rId29" Type="http://schemas.openxmlformats.org/officeDocument/2006/relationships/hyperlink" Target="https://community.secop.gov.co/Public/Tendering/OpportunityDetail/Index?noticeUID=CO1.NTC.5202895&amp;isFromPublicArea=True&amp;isModal=False" TargetMode="External"/><Relationship Id="rId11" Type="http://schemas.openxmlformats.org/officeDocument/2006/relationships/hyperlink" Target="https://community.secop.gov.co/Public/Tendering/ContractNoticePhases/View?PPI=CO1.PPI.28317572&amp;isFromPublicArea=True&amp;isModal=False" TargetMode="External"/><Relationship Id="rId24" Type="http://schemas.openxmlformats.org/officeDocument/2006/relationships/hyperlink" Target="https://community.secop.gov.co/Public/Tendering/OpportunityDetail/Index?noticeUID=CO1.NTC.5139395&amp;isFromPublicArea=True&amp;isModal=False" TargetMode="External"/><Relationship Id="rId32" Type="http://schemas.openxmlformats.org/officeDocument/2006/relationships/hyperlink" Target="https://community.secop.gov.co/Public/Tendering/OpportunityDetail/Index?noticeUID=CO1.NTC.5172947&amp;isFromPublicArea=True&amp;isModal=False" TargetMode="External"/><Relationship Id="rId37" Type="http://schemas.openxmlformats.org/officeDocument/2006/relationships/hyperlink" Target="https://community.secop.gov.co/Public/Tendering/OpportunityDetail/Index?noticeUID=CO1.NTC.5232444&amp;isFromPublicArea=True&amp;isModal=False" TargetMode="External"/><Relationship Id="rId40" Type="http://schemas.openxmlformats.org/officeDocument/2006/relationships/hyperlink" Target="https://community.secop.gov.co/Public/Tendering/OpportunityDetail/Index?noticeUID=CO1.NTC.5261305&amp;isFromPublicArea=True&amp;isModal=False" TargetMode="External"/><Relationship Id="rId45" Type="http://schemas.openxmlformats.org/officeDocument/2006/relationships/hyperlink" Target="https://community.secop.gov.co/Public/Tendering/OpportunityDetail/Index?noticeUID=CO1.NTC.5339811&amp;isFromPublicArea=True&amp;isModal=False" TargetMode="External"/><Relationship Id="rId5" Type="http://schemas.openxmlformats.org/officeDocument/2006/relationships/hyperlink" Target="https://community.secop.gov.co/Public/Tendering/OpportunityDetail/Index?noticeUID=CO1.NTC.4800105&amp;isFromPublicArea=True&amp;isModal=False" TargetMode="External"/><Relationship Id="rId15" Type="http://schemas.openxmlformats.org/officeDocument/2006/relationships/hyperlink" Target="https://community.secop.gov.co/Public/Tendering/OpportunityDetail/Index?noticeUID=CO1.NTC.5140528&amp;isFromPublicArea=True&amp;isModal=False" TargetMode="External"/><Relationship Id="rId23" Type="http://schemas.openxmlformats.org/officeDocument/2006/relationships/hyperlink" Target="https://community.secop.gov.co/Public/Tendering/OpportunityDetail/Index?noticeUID=CO1.NTC.5138516&amp;isFromPublicArea=True&amp;isModal=False" TargetMode="External"/><Relationship Id="rId28" Type="http://schemas.openxmlformats.org/officeDocument/2006/relationships/hyperlink" Target="https://community.secop.gov.co/Public/Tendering/OpportunityDetail/Index?noticeUID=CO1.NTC.5139522&amp;isFromPublicArea=True&amp;isModal=False" TargetMode="External"/><Relationship Id="rId36" Type="http://schemas.openxmlformats.org/officeDocument/2006/relationships/hyperlink" Target="https://community.secop.gov.co/Public/Tendering/OpportunityDetail/Index?noticeUID=CO1.NTC.5194871&amp;isFromPublicArea=True&amp;isModal=False" TargetMode="External"/><Relationship Id="rId49" Type="http://schemas.openxmlformats.org/officeDocument/2006/relationships/hyperlink" Target="https://community.secop.gov.co/Public/Tendering/OpportunityDetail/Index?noticeUID=CO1.NTC.3779624&amp;isFromPublicArea=True&amp;isModal=False" TargetMode="External"/><Relationship Id="rId10" Type="http://schemas.openxmlformats.org/officeDocument/2006/relationships/hyperlink" Target="https://community.secop.gov.co/Public/Tendering/OpportunityDetail/Index?noticeUID=CO1.NTC.5138814&amp;isFromPublicArea=True&amp;isModal=False" TargetMode="External"/><Relationship Id="rId19" Type="http://schemas.openxmlformats.org/officeDocument/2006/relationships/hyperlink" Target="https://community.secop.gov.co/Public/Tendering/OpportunityDetail/Index?noticeUID=CO1.NTC.5136220&amp;isFromPublicArea=True&amp;isModal=False" TargetMode="External"/><Relationship Id="rId31" Type="http://schemas.openxmlformats.org/officeDocument/2006/relationships/hyperlink" Target="https://community.secop.gov.co/Public/Tendering/OpportunityDetail/Index?noticeUID=CO1.NTC.5140040&amp;isFromPublicArea=True&amp;isModal=False" TargetMode="External"/><Relationship Id="rId44" Type="http://schemas.openxmlformats.org/officeDocument/2006/relationships/hyperlink" Target="https://community.secop.gov.co/Public/Tendering/OpportunityDetail/Index?noticeUID=CO1.NTC.5265374&amp;isFromPublicArea=True&amp;isModal=False" TargetMode="External"/><Relationship Id="rId52" Type="http://schemas.openxmlformats.org/officeDocument/2006/relationships/comments" Target="../comments1.xml"/><Relationship Id="rId4" Type="http://schemas.openxmlformats.org/officeDocument/2006/relationships/hyperlink" Target="https://community.secop.gov.co/Public/Tendering/OpportunityDetail/Index?noticeUID=CO1.NTC.4017373&amp;isFromPublicArea=True&amp;isModal=False" TargetMode="External"/><Relationship Id="rId9" Type="http://schemas.openxmlformats.org/officeDocument/2006/relationships/hyperlink" Target="https://community.secop.gov.co/Public/Tendering/OpportunityDetail/Index?noticeUID=CO1.NTC.5138939&amp;isFromPublicArea=True&amp;isModal=False" TargetMode="External"/><Relationship Id="rId14" Type="http://schemas.openxmlformats.org/officeDocument/2006/relationships/hyperlink" Target="https://community.secop.gov.co/Public/Tendering/OpportunityDetail/Index?noticeUID=CO1.NTC.5137388&amp;isFromPublicArea=True&amp;isModal=False" TargetMode="External"/><Relationship Id="rId22" Type="http://schemas.openxmlformats.org/officeDocument/2006/relationships/hyperlink" Target="https://community.secop.gov.co/Public/Tendering/OpportunityDetail/Index?noticeUID=CO1.NTC.5137806&amp;isFromPublicArea=True&amp;isModal=False" TargetMode="External"/><Relationship Id="rId27" Type="http://schemas.openxmlformats.org/officeDocument/2006/relationships/hyperlink" Target="https://community.secop.gov.co/Public/Tendering/OpportunityDetail/Index?noticeUID=CO1.NTC.5146574&amp;isFromPublicArea=True&amp;isModal=False" TargetMode="External"/><Relationship Id="rId30" Type="http://schemas.openxmlformats.org/officeDocument/2006/relationships/hyperlink" Target="https://community.secop.gov.co/Public/Tendering/OpportunityDetail/Index?noticeUID=CO1.NTC.5140272&amp;isFromPublicArea=True&amp;isModal=False" TargetMode="External"/><Relationship Id="rId35" Type="http://schemas.openxmlformats.org/officeDocument/2006/relationships/hyperlink" Target="https://community.secop.gov.co/Public/Tendering/OpportunityDetail/Index?noticeUID=CO1.NTC.5177876&amp;isFromPublicArea=True&amp;isModal=False" TargetMode="External"/><Relationship Id="rId43" Type="http://schemas.openxmlformats.org/officeDocument/2006/relationships/hyperlink" Target="https://community.secop.gov.co/Public/Tendering/OpportunityDetail/Index?noticeUID=CO1.NTC.5281415&amp;isFromPublicArea=True&amp;isModal=False" TargetMode="External"/><Relationship Id="rId48" Type="http://schemas.openxmlformats.org/officeDocument/2006/relationships/hyperlink" Target="https://community.secop.gov.co/Public/Tendering/OpportunityDetail/Index?noticeUID=CO1.NTC.3753664&amp;isFromPublicArea=True&amp;isModal=False" TargetMode="External"/><Relationship Id="rId8" Type="http://schemas.openxmlformats.org/officeDocument/2006/relationships/hyperlink" Target="https://colombiacompra.gov.co/tienda-virtual-del-estado-colombiano/ordenes-compra/117576" TargetMode="External"/><Relationship Id="rId51" Type="http://schemas.openxmlformats.org/officeDocument/2006/relationships/vmlDrawing" Target="../drawings/vmlDrawing1.vml"/><Relationship Id="rId3" Type="http://schemas.openxmlformats.org/officeDocument/2006/relationships/hyperlink" Target="https://www.colombiacompra.gov.co/tienda-virtual-del-estado-colombiano/ordenes-compra/105948" TargetMode="External"/><Relationship Id="rId12" Type="http://schemas.openxmlformats.org/officeDocument/2006/relationships/hyperlink" Target="https://community.secop.gov.co/Public/Tendering/OpportunityDetail/Index?noticeUID=CO1.NTC.5133785&amp;isFromPublicArea=True&amp;isModal=False" TargetMode="External"/><Relationship Id="rId17" Type="http://schemas.openxmlformats.org/officeDocument/2006/relationships/hyperlink" Target="https://community.secop.gov.co/Public/Tendering/OpportunityDetail/Index?noticeUID=CO1.NTC.5136136&amp;isFromPublicArea=True&amp;isModal=False" TargetMode="External"/><Relationship Id="rId25" Type="http://schemas.openxmlformats.org/officeDocument/2006/relationships/hyperlink" Target="https://community.secop.gov.co/Public/Tendering/OpportunityDetail/Index?noticeUID=CO1.NTC.5138810&amp;isFromPublicArea=True&amp;isModal=False" TargetMode="External"/><Relationship Id="rId33" Type="http://schemas.openxmlformats.org/officeDocument/2006/relationships/hyperlink" Target="https://community.secop.gov.co/Public/Tendering/OpportunityDetail/Index?noticeUID=CO1.NTC.5140386&amp;isFromPublicArea=True&amp;isModal=False" TargetMode="External"/><Relationship Id="rId38" Type="http://schemas.openxmlformats.org/officeDocument/2006/relationships/hyperlink" Target="https://community.secop.gov.co/Public/Tendering/OpportunityDetail/Index?noticeUID=CO1.NTC.5247973&amp;isFromPublicArea=True&amp;isModal=False" TargetMode="External"/><Relationship Id="rId46" Type="http://schemas.openxmlformats.org/officeDocument/2006/relationships/hyperlink" Target="https://community.secop.gov.co/Public/Tendering/OpportunityDetail/Index?noticeUID=CO1.NTC.5265779&amp;isFromPublicArea=True&amp;isModal=False" TargetMode="External"/><Relationship Id="rId20" Type="http://schemas.openxmlformats.org/officeDocument/2006/relationships/hyperlink" Target="https://community.secop.gov.co/Public/Tendering/OpportunityDetail/Index?noticeUID=CO1.NTC.5136212&amp;isFromPublicArea=True&amp;isModal=False" TargetMode="External"/><Relationship Id="rId41" Type="http://schemas.openxmlformats.org/officeDocument/2006/relationships/hyperlink" Target="https://community.secop.gov.co/Public/Tendering/OpportunityDetail/Index?noticeUID=CO1.NTC.5293392&amp;isFromPublicArea=True&amp;isModal=False" TargetMode="External"/><Relationship Id="rId1" Type="http://schemas.openxmlformats.org/officeDocument/2006/relationships/hyperlink" Target="https://community.secop.gov.co/Public/Tendering/OpportunityDetail/Index?noticeUID=CO1.NTC.4374440&amp;isFromPublicArea=True&amp;isModal=False" TargetMode="External"/><Relationship Id="rId6" Type="http://schemas.openxmlformats.org/officeDocument/2006/relationships/hyperlink" Target="https://colombiacompra.gov.co/tienda-virtual-del-estado-colombiano/ordenes-compra/11463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4978-4DC2-4AA5-AD67-4ACBA71045C4}">
  <dimension ref="A1:BM1787"/>
  <sheetViews>
    <sheetView tabSelected="1" topLeftCell="AS52" workbookViewId="0">
      <selection activeCell="AI208" sqref="AI208:AI211"/>
    </sheetView>
  </sheetViews>
  <sheetFormatPr baseColWidth="10" defaultRowHeight="15" x14ac:dyDescent="0.25"/>
  <cols>
    <col min="1" max="1" width="25.5703125" style="54" bestFit="1" customWidth="1"/>
    <col min="2" max="2" width="67.85546875" style="54" bestFit="1" customWidth="1"/>
    <col min="3" max="3" width="51.7109375" style="54" customWidth="1"/>
    <col min="4" max="4" width="15.140625" style="79" customWidth="1"/>
    <col min="5" max="5" width="49" style="54" customWidth="1"/>
    <col min="6" max="6" width="19.7109375" style="54" customWidth="1"/>
    <col min="7" max="7" width="23.7109375" style="55" customWidth="1"/>
    <col min="8" max="8" width="16.28515625" style="59" customWidth="1"/>
    <col min="9" max="9" width="14.7109375" style="289" customWidth="1"/>
    <col min="10" max="10" width="16.140625" style="59" customWidth="1"/>
    <col min="11" max="11" width="23.7109375" style="76" bestFit="1" customWidth="1"/>
    <col min="12" max="12" width="33.28515625" customWidth="1"/>
    <col min="13" max="13" width="34.7109375" style="59" customWidth="1"/>
    <col min="14" max="14" width="8.5703125" style="55" customWidth="1"/>
    <col min="15" max="15" width="15.140625" style="59" customWidth="1"/>
    <col min="16" max="16" width="8.5703125" style="59" customWidth="1"/>
    <col min="17" max="17" width="20.42578125" style="55" customWidth="1"/>
    <col min="18" max="18" width="22.85546875" style="289" customWidth="1"/>
    <col min="19" max="19" width="13" style="62" customWidth="1"/>
    <col min="20" max="20" width="23" style="59" customWidth="1"/>
    <col min="21" max="21" width="19.140625" style="291" customWidth="1"/>
    <col min="22" max="22" width="20.85546875" style="55" customWidth="1"/>
    <col min="23" max="23" width="10.42578125" style="55" customWidth="1"/>
    <col min="24" max="24" width="12.85546875" style="206" customWidth="1"/>
    <col min="25" max="25" width="22.5703125" style="292" customWidth="1"/>
    <col min="26" max="26" width="12.7109375" style="59" customWidth="1"/>
    <col min="27" max="27" width="17.5703125" style="123" customWidth="1"/>
    <col min="28" max="28" width="18.28515625" style="123" customWidth="1"/>
    <col min="29" max="29" width="16.7109375" style="293" customWidth="1"/>
    <col min="30" max="30" width="29.42578125" style="294" customWidth="1"/>
    <col min="31" max="31" width="12.42578125" style="54" customWidth="1"/>
    <col min="32" max="32" width="16.5703125" style="54" customWidth="1"/>
    <col min="33" max="33" width="16.5703125" style="295" customWidth="1"/>
    <col min="34" max="34" width="39.140625" style="54" customWidth="1"/>
    <col min="35" max="35" width="44.28515625" style="296" customWidth="1"/>
    <col min="36" max="36" width="36.85546875" style="297" customWidth="1"/>
    <col min="37" max="37" width="36.28515625" style="37" customWidth="1"/>
    <col min="38" max="38" width="22" style="38" customWidth="1"/>
    <col min="39" max="39" width="20" style="298" customWidth="1"/>
    <col min="40" max="40" width="19.5703125" style="298" customWidth="1"/>
    <col min="41" max="41" width="16.85546875" style="298" customWidth="1"/>
    <col min="42" max="42" width="21.5703125" style="71" customWidth="1"/>
    <col min="43" max="43" width="21.28515625" style="38" customWidth="1"/>
    <col min="44" max="44" width="19.5703125" style="71" customWidth="1"/>
    <col min="45" max="45" width="17.5703125" style="38" customWidth="1"/>
    <col min="46" max="46" width="22.42578125" style="74" customWidth="1"/>
    <col min="47" max="47" width="19.42578125" style="72" customWidth="1"/>
    <col min="48" max="48" width="17.42578125" style="72" customWidth="1"/>
    <col min="49" max="49" width="17.28515625" style="74" customWidth="1"/>
    <col min="50" max="50" width="19.7109375" style="75" customWidth="1"/>
    <col min="51" max="51" width="27.42578125" style="75" customWidth="1"/>
    <col min="52" max="53" width="25.42578125" style="75" customWidth="1"/>
    <col min="54" max="54" width="25.42578125" style="80" customWidth="1"/>
    <col min="55" max="56" width="24.140625" style="64" customWidth="1"/>
    <col min="57" max="57" width="37.5703125" style="51" customWidth="1"/>
    <col min="58" max="58" width="18.42578125" style="51" customWidth="1"/>
    <col min="59" max="59" width="37.5703125" style="51" customWidth="1"/>
    <col min="60" max="60" width="18.5703125" style="51" customWidth="1"/>
    <col min="61" max="61" width="20" style="51" customWidth="1"/>
    <col min="62" max="62" width="13.5703125" style="73" customWidth="1"/>
    <col min="63" max="63" width="14.28515625" style="73" customWidth="1"/>
    <col min="64" max="64" width="20.7109375" style="51" customWidth="1"/>
    <col min="65" max="65" width="20" style="70" customWidth="1"/>
  </cols>
  <sheetData>
    <row r="1" spans="1:65" ht="46.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4" t="s">
        <v>17</v>
      </c>
      <c r="S1" s="2" t="s">
        <v>18</v>
      </c>
      <c r="T1" s="4" t="s">
        <v>19</v>
      </c>
      <c r="U1" s="4" t="s">
        <v>20</v>
      </c>
      <c r="V1" s="5" t="s">
        <v>21</v>
      </c>
      <c r="W1" s="6" t="s">
        <v>22</v>
      </c>
      <c r="X1" s="7" t="s">
        <v>23</v>
      </c>
      <c r="Y1" s="8" t="s">
        <v>24</v>
      </c>
      <c r="Z1" s="2" t="s">
        <v>25</v>
      </c>
      <c r="AA1" s="2" t="s">
        <v>26</v>
      </c>
      <c r="AB1" s="2" t="s">
        <v>27</v>
      </c>
      <c r="AC1" s="2" t="s">
        <v>28</v>
      </c>
      <c r="AD1" s="7" t="s">
        <v>29</v>
      </c>
      <c r="AE1" s="2" t="s">
        <v>30</v>
      </c>
      <c r="AF1" s="9" t="s">
        <v>31</v>
      </c>
      <c r="AG1" s="10" t="s">
        <v>32</v>
      </c>
      <c r="AH1" s="11" t="s">
        <v>33</v>
      </c>
      <c r="AI1" s="11" t="s">
        <v>34</v>
      </c>
      <c r="AJ1" s="11" t="s">
        <v>35</v>
      </c>
      <c r="AK1" s="11" t="s">
        <v>36</v>
      </c>
      <c r="AL1" s="9" t="s">
        <v>37</v>
      </c>
      <c r="AM1" s="9" t="s">
        <v>38</v>
      </c>
      <c r="AN1" s="9" t="s">
        <v>39</v>
      </c>
      <c r="AO1" s="12" t="s">
        <v>40</v>
      </c>
      <c r="AP1" s="2" t="s">
        <v>41</v>
      </c>
      <c r="AQ1" s="13" t="s">
        <v>42</v>
      </c>
      <c r="AR1" s="14" t="s">
        <v>43</v>
      </c>
      <c r="AS1" s="13" t="s">
        <v>44</v>
      </c>
      <c r="AT1" s="15" t="s">
        <v>45</v>
      </c>
      <c r="AU1" s="14" t="s">
        <v>46</v>
      </c>
      <c r="AV1" s="14" t="s">
        <v>47</v>
      </c>
      <c r="AW1" s="15" t="s">
        <v>48</v>
      </c>
      <c r="AX1" s="3" t="s">
        <v>49</v>
      </c>
      <c r="AY1" s="2" t="s">
        <v>50</v>
      </c>
      <c r="AZ1" s="2" t="s">
        <v>51</v>
      </c>
      <c r="BA1" s="2" t="s">
        <v>52</v>
      </c>
      <c r="BB1" s="2" t="s">
        <v>53</v>
      </c>
      <c r="BC1" s="16" t="s">
        <v>54</v>
      </c>
      <c r="BD1" s="16" t="s">
        <v>55</v>
      </c>
      <c r="BE1" s="16" t="s">
        <v>56</v>
      </c>
      <c r="BF1" s="2" t="s">
        <v>57</v>
      </c>
      <c r="BG1" s="2" t="s">
        <v>58</v>
      </c>
      <c r="BH1" s="2" t="s">
        <v>59</v>
      </c>
      <c r="BI1" s="2" t="s">
        <v>60</v>
      </c>
      <c r="BJ1" s="2" t="s">
        <v>61</v>
      </c>
      <c r="BK1" s="2" t="s">
        <v>62</v>
      </c>
      <c r="BL1" s="2" t="s">
        <v>63</v>
      </c>
      <c r="BM1" s="2" t="s">
        <v>64</v>
      </c>
    </row>
    <row r="2" spans="1:65" x14ac:dyDescent="0.25">
      <c r="A2" s="17" t="s">
        <v>65</v>
      </c>
      <c r="B2" s="18" t="s">
        <v>66</v>
      </c>
      <c r="C2" s="18" t="s">
        <v>67</v>
      </c>
      <c r="D2" s="19" t="s">
        <v>68</v>
      </c>
      <c r="E2" s="18" t="s">
        <v>69</v>
      </c>
      <c r="F2" s="18" t="s">
        <v>70</v>
      </c>
      <c r="G2" s="20" t="s">
        <v>71</v>
      </c>
      <c r="H2" s="21" t="s">
        <v>72</v>
      </c>
      <c r="I2" s="22">
        <v>44939</v>
      </c>
      <c r="J2" s="23" t="s">
        <v>73</v>
      </c>
      <c r="K2" s="75" t="s">
        <v>71</v>
      </c>
      <c r="L2" s="59" t="s">
        <v>74</v>
      </c>
      <c r="M2" s="60" t="s">
        <v>75</v>
      </c>
      <c r="N2" s="23" t="s">
        <v>76</v>
      </c>
      <c r="O2" s="24">
        <v>34609927</v>
      </c>
      <c r="P2" s="20">
        <v>1</v>
      </c>
      <c r="Q2" s="22">
        <v>44939</v>
      </c>
      <c r="R2" s="25">
        <v>44942</v>
      </c>
      <c r="S2" s="23" t="str">
        <f t="shared" ref="S2:S22" si="0">+TEXT(R2,"mmmm")</f>
        <v>enero</v>
      </c>
      <c r="T2" s="26">
        <v>45046</v>
      </c>
      <c r="U2" s="27">
        <v>4</v>
      </c>
      <c r="V2" s="28">
        <v>21844688</v>
      </c>
      <c r="W2" s="27">
        <v>4</v>
      </c>
      <c r="X2" s="29">
        <v>5461172</v>
      </c>
      <c r="Y2" s="29" t="str" cm="1">
        <f t="array" ref="Y2">_xlfn.XLOOKUP([1]!Contratacion2023[[#This Row],[VALOR CUOTA (NUM)]],[1]LISTAS!$A$114:$A$124,[1]!NIVEL_HONORARIOS_PS[PERFIL])</f>
        <v>ASESOR NIVEL II</v>
      </c>
      <c r="Z2" s="30">
        <v>9900000006</v>
      </c>
      <c r="AA2" s="31" t="s">
        <v>77</v>
      </c>
      <c r="AB2" s="31" t="s">
        <v>78</v>
      </c>
      <c r="AC2" s="32">
        <v>44937</v>
      </c>
      <c r="AD2" s="31">
        <v>251299983</v>
      </c>
      <c r="AE2" s="33">
        <v>4600000013</v>
      </c>
      <c r="AF2" s="34">
        <v>44939</v>
      </c>
      <c r="AG2" s="35">
        <v>21844688</v>
      </c>
      <c r="AH2" s="36" t="s">
        <v>79</v>
      </c>
      <c r="AI2" s="36" t="str">
        <f>VLOOKUP(AH2,[1]!T_SUPERVISOR[#Data],2,FALSE)</f>
        <v>Asesora de Dirección</v>
      </c>
      <c r="AJ2" s="37" t="s">
        <v>80</v>
      </c>
      <c r="AK2" s="36" t="str">
        <f>VLOOKUP(AJ2,[1]!T_PROCESO[#Data],2,FALSE)</f>
        <v>Dirección General</v>
      </c>
      <c r="AL2" s="38" t="s">
        <v>81</v>
      </c>
      <c r="AM2" s="39"/>
      <c r="AN2" s="40"/>
      <c r="AO2" s="40"/>
      <c r="AP2" s="41"/>
      <c r="AQ2" s="33"/>
      <c r="AR2" s="42"/>
      <c r="AS2" s="43"/>
      <c r="AT2" s="44"/>
      <c r="AU2" s="42"/>
      <c r="AV2" s="42"/>
      <c r="AW2" s="45">
        <f>IF([1]!Contratacion2023[[#This Row],[ADICIÓN/PRÓRROGA]]="NO",0)</f>
        <v>0</v>
      </c>
      <c r="AX2" s="46" t="str">
        <f>IF([1]!Contratacion2023[[#This Row],[ADICIÓN/PRÓRROGA]]="NO","N/A",[1]!Contratacion2023[[#This Row],[FECHA FIN PRORROGA]])</f>
        <v>N/A</v>
      </c>
      <c r="AY2" s="23"/>
      <c r="AZ2" s="23"/>
      <c r="BA2" s="23"/>
      <c r="BB2" s="47">
        <f>[1]!Contratacion2023[[#This Row],[VALOR INICIAL CONTRATO (NUM)]]+[1]!Contratacion2023[[#This Row],[VALOR CRP ADC]]</f>
        <v>21844688</v>
      </c>
      <c r="BC2" s="48">
        <f>[1]!Contratacion2023[[#This Row],[VALOR INICIAL CONTRATO (NUM)]]+[1]!Contratacion2023[[#This Row],[VALOR CRP ADC]]</f>
        <v>21844688</v>
      </c>
      <c r="BD2" s="49"/>
      <c r="BE2" s="49"/>
      <c r="BF2" s="50"/>
      <c r="BH2" s="50"/>
      <c r="BI2" s="50"/>
      <c r="BJ2" s="50"/>
      <c r="BK2" s="52"/>
      <c r="BL2" s="52"/>
      <c r="BM2" s="50"/>
    </row>
    <row r="3" spans="1:65" x14ac:dyDescent="0.25">
      <c r="A3" s="53" t="s">
        <v>65</v>
      </c>
      <c r="B3" s="54" t="s">
        <v>66</v>
      </c>
      <c r="C3" s="54" t="s">
        <v>67</v>
      </c>
      <c r="D3" s="19" t="s">
        <v>68</v>
      </c>
      <c r="E3" s="54" t="s">
        <v>82</v>
      </c>
      <c r="F3" s="18" t="s">
        <v>70</v>
      </c>
      <c r="G3" s="55" t="s">
        <v>83</v>
      </c>
      <c r="H3" s="56" t="s">
        <v>84</v>
      </c>
      <c r="I3" s="57">
        <v>44939</v>
      </c>
      <c r="J3" s="23" t="s">
        <v>85</v>
      </c>
      <c r="K3" s="75" t="s">
        <v>83</v>
      </c>
      <c r="L3" s="59" t="s">
        <v>86</v>
      </c>
      <c r="M3" s="60" t="s">
        <v>87</v>
      </c>
      <c r="N3" s="59" t="s">
        <v>76</v>
      </c>
      <c r="O3" s="61">
        <v>1127940100</v>
      </c>
      <c r="P3" s="55">
        <v>3</v>
      </c>
      <c r="Q3" s="57">
        <v>44939</v>
      </c>
      <c r="R3" s="62">
        <v>44942</v>
      </c>
      <c r="S3" s="23" t="str">
        <f t="shared" si="0"/>
        <v>enero</v>
      </c>
      <c r="T3" s="63">
        <v>45046</v>
      </c>
      <c r="U3" s="27">
        <v>4</v>
      </c>
      <c r="V3" s="64">
        <v>12474000</v>
      </c>
      <c r="W3" s="27">
        <v>4</v>
      </c>
      <c r="X3" s="65">
        <v>3118500</v>
      </c>
      <c r="Y3" s="29" t="str" cm="1">
        <f t="array" ref="Y3">_xlfn.XLOOKUP([1]!Contratacion2023[[#This Row],[VALOR CUOTA (NUM)]],[1]LISTAS!$A$114:$A$124,[1]!NIVEL_HONORARIOS_PS[PERFIL])</f>
        <v>TÉCNICO NIVEL II</v>
      </c>
      <c r="Z3" s="66">
        <v>9900000001</v>
      </c>
      <c r="AA3" s="67" t="s">
        <v>77</v>
      </c>
      <c r="AB3" s="31" t="s">
        <v>78</v>
      </c>
      <c r="AC3" s="68">
        <v>44936</v>
      </c>
      <c r="AD3" s="67">
        <v>84224700</v>
      </c>
      <c r="AE3" s="33">
        <v>4600000005</v>
      </c>
      <c r="AF3" s="34">
        <v>44939</v>
      </c>
      <c r="AG3" s="69">
        <v>12474000</v>
      </c>
      <c r="AH3" s="37" t="s">
        <v>79</v>
      </c>
      <c r="AI3" s="37" t="str">
        <f>VLOOKUP(AH3,[1]!T_SUPERVISOR[#Data],2,FALSE)</f>
        <v>Asesora de Dirección</v>
      </c>
      <c r="AJ3" s="37" t="s">
        <v>80</v>
      </c>
      <c r="AK3" s="37" t="str">
        <f>VLOOKUP(AJ3,[1]!T_PROCESO[#Data],2,FALSE)</f>
        <v>Dirección General</v>
      </c>
      <c r="AL3" s="38" t="s">
        <v>81</v>
      </c>
      <c r="AM3" s="70"/>
      <c r="AN3" s="70"/>
      <c r="AO3" s="70"/>
      <c r="AQ3" s="72"/>
      <c r="AR3" s="73"/>
      <c r="AS3" s="51"/>
      <c r="AU3" s="73"/>
      <c r="AV3" s="73"/>
      <c r="AW3" s="45">
        <f>IF([1]!Contratacion2023[[#This Row],[ADICIÓN/PRÓRROGA]]="NO",0)</f>
        <v>0</v>
      </c>
      <c r="AX3" s="46" t="str">
        <f>IF([1]!Contratacion2023[[#This Row],[ADICIÓN/PRÓRROGA]]="NO","N/A",[1]!Contratacion2023[[#This Row],[FECHA FIN PRORROGA]])</f>
        <v>N/A</v>
      </c>
      <c r="AY3" s="59"/>
      <c r="AZ3" s="59"/>
      <c r="BA3" s="59"/>
      <c r="BB3" s="47">
        <f>[1]!Contratacion2023[[#This Row],[VALOR INICIAL CONTRATO (NUM)]]+[1]!Contratacion2023[[#This Row],[VALOR CRP ADC]]</f>
        <v>12474000</v>
      </c>
      <c r="BC3" s="48">
        <f>[1]!Contratacion2023[[#This Row],[VALOR INICIAL CONTRATO (NUM)]]+[1]!Contratacion2023[[#This Row],[VALOR CRP ADC]]</f>
        <v>12474000</v>
      </c>
      <c r="BD3" s="48"/>
      <c r="BE3" s="48">
        <f>[1]!Contratacion2023[[#This Row],[VALOR TOTAL DEL CONTRATO]]-[1]!Contratacion2023[[#This Row],[VALOR VIGENTE]]</f>
        <v>0</v>
      </c>
      <c r="BJ3" s="51"/>
      <c r="BL3" s="73"/>
      <c r="BM3" s="51"/>
    </row>
    <row r="4" spans="1:65" x14ac:dyDescent="0.25">
      <c r="A4" s="53" t="s">
        <v>65</v>
      </c>
      <c r="B4" s="54" t="s">
        <v>66</v>
      </c>
      <c r="C4" s="54" t="s">
        <v>67</v>
      </c>
      <c r="D4" s="19" t="s">
        <v>68</v>
      </c>
      <c r="E4" s="54" t="s">
        <v>69</v>
      </c>
      <c r="F4" s="18" t="s">
        <v>70</v>
      </c>
      <c r="G4" s="55" t="s">
        <v>88</v>
      </c>
      <c r="H4" s="56" t="s">
        <v>89</v>
      </c>
      <c r="I4" s="57">
        <v>44939</v>
      </c>
      <c r="J4" s="23" t="s">
        <v>73</v>
      </c>
      <c r="K4" s="75" t="s">
        <v>88</v>
      </c>
      <c r="L4" s="59" t="s">
        <v>90</v>
      </c>
      <c r="M4" s="60" t="s">
        <v>91</v>
      </c>
      <c r="N4" s="59" t="s">
        <v>76</v>
      </c>
      <c r="O4" s="61">
        <v>1130670679</v>
      </c>
      <c r="P4" s="55">
        <v>7</v>
      </c>
      <c r="Q4" s="57">
        <v>44939</v>
      </c>
      <c r="R4" s="62">
        <v>44942</v>
      </c>
      <c r="S4" s="23" t="str">
        <f t="shared" si="0"/>
        <v>enero</v>
      </c>
      <c r="T4" s="63">
        <v>45046</v>
      </c>
      <c r="U4" s="27">
        <v>4</v>
      </c>
      <c r="V4" s="64">
        <v>14316116</v>
      </c>
      <c r="W4" s="27">
        <v>4</v>
      </c>
      <c r="X4" s="65">
        <v>3579029</v>
      </c>
      <c r="Y4" s="29" t="str" cm="1">
        <f t="array" ref="Y4">_xlfn.XLOOKUP([1]!Contratacion2023[[#This Row],[VALOR CUOTA (NUM)]],[1]LISTAS!$A$114:$A$124,[1]!NIVEL_HONORARIOS_PS[PERFIL])</f>
        <v>PROFESIONAL</v>
      </c>
      <c r="Z4" s="66">
        <v>9900000006</v>
      </c>
      <c r="AA4" s="67" t="s">
        <v>77</v>
      </c>
      <c r="AB4" s="31" t="s">
        <v>78</v>
      </c>
      <c r="AC4" s="68">
        <v>44937</v>
      </c>
      <c r="AD4" s="67">
        <v>251299983</v>
      </c>
      <c r="AE4" s="33">
        <v>4600000014</v>
      </c>
      <c r="AF4" s="34">
        <v>44939</v>
      </c>
      <c r="AG4" s="69">
        <v>14316116</v>
      </c>
      <c r="AH4" s="37" t="s">
        <v>79</v>
      </c>
      <c r="AI4" s="37" t="str">
        <f>VLOOKUP(AH4,[1]!T_SUPERVISOR[#Data],2,FALSE)</f>
        <v>Asesora de Dirección</v>
      </c>
      <c r="AJ4" s="37" t="s">
        <v>80</v>
      </c>
      <c r="AK4" s="37" t="str">
        <f>VLOOKUP(AJ4,[1]!T_PROCESO[#Data],2,FALSE)</f>
        <v>Dirección General</v>
      </c>
      <c r="AL4" s="38" t="s">
        <v>81</v>
      </c>
      <c r="AM4" s="70"/>
      <c r="AN4" s="70"/>
      <c r="AO4" s="70"/>
      <c r="AQ4" s="72"/>
      <c r="AR4" s="73"/>
      <c r="AS4" s="51"/>
      <c r="AU4" s="73"/>
      <c r="AV4" s="73"/>
      <c r="AW4" s="45">
        <f>IF([1]!Contratacion2023[[#This Row],[ADICIÓN/PRÓRROGA]]="NO",0)</f>
        <v>0</v>
      </c>
      <c r="AX4" s="46" t="str">
        <f>IF([1]!Contratacion2023[[#This Row],[ADICIÓN/PRÓRROGA]]="NO","N/A",[1]!Contratacion2023[[#This Row],[FECHA FIN PRORROGA]])</f>
        <v>N/A</v>
      </c>
      <c r="AY4" s="59"/>
      <c r="AZ4" s="59"/>
      <c r="BA4" s="59"/>
      <c r="BB4" s="47">
        <f>[1]!Contratacion2023[[#This Row],[VALOR INICIAL CONTRATO (NUM)]]+[1]!Contratacion2023[[#This Row],[VALOR CRP ADC]]</f>
        <v>14316116</v>
      </c>
      <c r="BC4" s="48">
        <f>[1]!Contratacion2023[[#This Row],[VALOR INICIAL CONTRATO (NUM)]]+[1]!Contratacion2023[[#This Row],[VALOR CRP ADC]]</f>
        <v>14316116</v>
      </c>
      <c r="BD4" s="48"/>
      <c r="BE4" s="48">
        <f>[1]!Contratacion2023[[#This Row],[VALOR TOTAL DEL CONTRATO]]-[1]!Contratacion2023[[#This Row],[VALOR VIGENTE]]</f>
        <v>0</v>
      </c>
      <c r="BJ4" s="51"/>
      <c r="BL4" s="73"/>
      <c r="BM4" s="51"/>
    </row>
    <row r="5" spans="1:65" x14ac:dyDescent="0.25">
      <c r="A5" s="53" t="s">
        <v>65</v>
      </c>
      <c r="B5" s="54" t="s">
        <v>66</v>
      </c>
      <c r="C5" s="54" t="s">
        <v>67</v>
      </c>
      <c r="D5" s="19" t="s">
        <v>68</v>
      </c>
      <c r="E5" s="54" t="s">
        <v>69</v>
      </c>
      <c r="F5" s="18" t="s">
        <v>70</v>
      </c>
      <c r="G5" s="55" t="s">
        <v>92</v>
      </c>
      <c r="H5" s="56" t="s">
        <v>93</v>
      </c>
      <c r="I5" s="57">
        <v>44940</v>
      </c>
      <c r="J5" s="23" t="s">
        <v>73</v>
      </c>
      <c r="K5" s="75" t="s">
        <v>92</v>
      </c>
      <c r="L5" s="59" t="s">
        <v>94</v>
      </c>
      <c r="M5" s="60" t="s">
        <v>95</v>
      </c>
      <c r="N5" s="59" t="s">
        <v>76</v>
      </c>
      <c r="O5" s="61">
        <v>1144043236</v>
      </c>
      <c r="P5" s="55">
        <v>1</v>
      </c>
      <c r="Q5" s="57">
        <v>44940</v>
      </c>
      <c r="R5" s="62">
        <v>44942</v>
      </c>
      <c r="S5" s="59" t="str">
        <f t="shared" si="0"/>
        <v>enero</v>
      </c>
      <c r="T5" s="63">
        <v>45046</v>
      </c>
      <c r="U5" s="27">
        <v>4</v>
      </c>
      <c r="V5" s="64">
        <v>21844688</v>
      </c>
      <c r="W5" s="27">
        <v>4</v>
      </c>
      <c r="X5" s="65">
        <v>5461172</v>
      </c>
      <c r="Y5" s="29" t="str" cm="1">
        <f t="array" ref="Y5">_xlfn.XLOOKUP([1]!Contratacion2023[[#This Row],[VALOR CUOTA (NUM)]],[1]LISTAS!$A$114:$A$124,[1]!NIVEL_HONORARIOS_PS[PERFIL])</f>
        <v>ASESOR NIVEL II</v>
      </c>
      <c r="Z5" s="66">
        <v>9900000006</v>
      </c>
      <c r="AA5" s="67" t="s">
        <v>77</v>
      </c>
      <c r="AB5" s="31" t="s">
        <v>78</v>
      </c>
      <c r="AC5" s="68">
        <v>44937</v>
      </c>
      <c r="AD5" s="67">
        <v>251299983</v>
      </c>
      <c r="AE5" s="33">
        <v>4600000019</v>
      </c>
      <c r="AF5" s="34">
        <v>44940</v>
      </c>
      <c r="AG5" s="35">
        <v>21844688</v>
      </c>
      <c r="AH5" s="37" t="s">
        <v>79</v>
      </c>
      <c r="AI5" s="37" t="str">
        <f>VLOOKUP(AH5,[1]!T_SUPERVISOR[#Data],2,FALSE)</f>
        <v>Asesora de Dirección</v>
      </c>
      <c r="AJ5" s="37" t="s">
        <v>80</v>
      </c>
      <c r="AK5" s="37" t="str">
        <f>VLOOKUP(AJ5,[1]!T_PROCESO[#Data],2,FALSE)</f>
        <v>Dirección General</v>
      </c>
      <c r="AL5" s="38" t="s">
        <v>81</v>
      </c>
      <c r="AM5" s="70"/>
      <c r="AN5" s="70"/>
      <c r="AO5" s="70"/>
      <c r="AQ5" s="72"/>
      <c r="AR5" s="73"/>
      <c r="AS5" s="51"/>
      <c r="AU5" s="73"/>
      <c r="AV5" s="73"/>
      <c r="AW5" s="45">
        <f>IF([1]!Contratacion2023[[#This Row],[ADICIÓN/PRÓRROGA]]="NO",0)</f>
        <v>0</v>
      </c>
      <c r="AX5" s="46" t="str">
        <f>IF([1]!Contratacion2023[[#This Row],[ADICIÓN/PRÓRROGA]]="NO","N/A",[1]!Contratacion2023[[#This Row],[FECHA FIN PRORROGA]])</f>
        <v>N/A</v>
      </c>
      <c r="AY5" s="59"/>
      <c r="AZ5" s="59"/>
      <c r="BA5" s="59"/>
      <c r="BB5" s="47">
        <f>[1]!Contratacion2023[[#This Row],[VALOR INICIAL CONTRATO (NUM)]]+[1]!Contratacion2023[[#This Row],[VALOR CRP ADC]]</f>
        <v>21844688</v>
      </c>
      <c r="BC5" s="48">
        <f>[1]!Contratacion2023[[#This Row],[VALOR INICIAL CONTRATO (NUM)]]+[1]!Contratacion2023[[#This Row],[VALOR CRP ADC]]</f>
        <v>21844688</v>
      </c>
      <c r="BD5" s="48"/>
      <c r="BE5" s="48">
        <f>[1]!Contratacion2023[[#This Row],[VALOR TOTAL DEL CONTRATO]]-[1]!Contratacion2023[[#This Row],[VALOR VIGENTE]]</f>
        <v>0</v>
      </c>
      <c r="BJ5" s="51"/>
      <c r="BL5" s="73"/>
      <c r="BM5" s="51"/>
    </row>
    <row r="6" spans="1:65" x14ac:dyDescent="0.25">
      <c r="A6" s="53" t="s">
        <v>65</v>
      </c>
      <c r="B6" s="54" t="s">
        <v>66</v>
      </c>
      <c r="C6" s="54" t="s">
        <v>67</v>
      </c>
      <c r="D6" s="19" t="s">
        <v>68</v>
      </c>
      <c r="E6" s="54" t="s">
        <v>69</v>
      </c>
      <c r="F6" s="18" t="s">
        <v>70</v>
      </c>
      <c r="G6" s="55" t="s">
        <v>96</v>
      </c>
      <c r="H6" s="56" t="s">
        <v>97</v>
      </c>
      <c r="I6" s="57">
        <v>44940</v>
      </c>
      <c r="J6" s="23" t="s">
        <v>73</v>
      </c>
      <c r="K6" s="75" t="s">
        <v>96</v>
      </c>
      <c r="L6" s="59" t="s">
        <v>98</v>
      </c>
      <c r="M6" s="60" t="s">
        <v>99</v>
      </c>
      <c r="N6" s="59" t="s">
        <v>76</v>
      </c>
      <c r="O6" s="61">
        <v>29120636</v>
      </c>
      <c r="P6" s="55">
        <v>4</v>
      </c>
      <c r="Q6" s="57">
        <v>44940</v>
      </c>
      <c r="R6" s="62">
        <v>44942</v>
      </c>
      <c r="S6" s="59" t="str">
        <f t="shared" si="0"/>
        <v>enero</v>
      </c>
      <c r="T6" s="63">
        <v>45046</v>
      </c>
      <c r="U6" s="27">
        <v>4</v>
      </c>
      <c r="V6" s="64">
        <v>21844688</v>
      </c>
      <c r="W6" s="27">
        <v>4</v>
      </c>
      <c r="X6" s="65">
        <v>5461172</v>
      </c>
      <c r="Y6" s="29" t="str" cm="1">
        <f t="array" ref="Y6">_xlfn.XLOOKUP([1]!Contratacion2023[[#This Row],[VALOR CUOTA (NUM)]],[1]LISTAS!$A$114:$A$124,[1]!NIVEL_HONORARIOS_PS[PERFIL])</f>
        <v>ASESOR NIVEL II</v>
      </c>
      <c r="Z6" s="66">
        <v>9900000006</v>
      </c>
      <c r="AA6" s="67" t="s">
        <v>77</v>
      </c>
      <c r="AB6" s="31" t="s">
        <v>78</v>
      </c>
      <c r="AC6" s="68">
        <v>44937</v>
      </c>
      <c r="AD6" s="67">
        <v>251299983</v>
      </c>
      <c r="AE6" s="33">
        <v>4600000020</v>
      </c>
      <c r="AF6" s="34">
        <v>44940</v>
      </c>
      <c r="AG6" s="35">
        <v>21844688</v>
      </c>
      <c r="AH6" s="37" t="s">
        <v>100</v>
      </c>
      <c r="AI6" s="37" t="str">
        <f>VLOOKUP(AH6,[1]!T_SUPERVISOR[#Data],2,FALSE)</f>
        <v>Directora General</v>
      </c>
      <c r="AJ6" s="37" t="s">
        <v>101</v>
      </c>
      <c r="AK6" s="37" t="str">
        <f>VLOOKUP(AJ6,[1]!T_PROCESO[#Data],2,FALSE)</f>
        <v>Dirección General</v>
      </c>
      <c r="AL6" s="38" t="s">
        <v>81</v>
      </c>
      <c r="AM6" s="70"/>
      <c r="AN6" s="70"/>
      <c r="AO6" s="70"/>
      <c r="AQ6" s="72"/>
      <c r="AR6" s="73"/>
      <c r="AS6" s="51"/>
      <c r="AU6" s="73"/>
      <c r="AV6" s="73"/>
      <c r="AW6" s="45">
        <f>IF([1]!Contratacion2023[[#This Row],[ADICIÓN/PRÓRROGA]]="NO",0)</f>
        <v>0</v>
      </c>
      <c r="AX6" s="46" t="str">
        <f>IF([1]!Contratacion2023[[#This Row],[ADICIÓN/PRÓRROGA]]="NO","N/A",[1]!Contratacion2023[[#This Row],[FECHA FIN PRORROGA]])</f>
        <v>N/A</v>
      </c>
      <c r="AY6" s="59"/>
      <c r="AZ6" s="59"/>
      <c r="BA6" s="59"/>
      <c r="BB6" s="47">
        <f>[1]!Contratacion2023[[#This Row],[VALOR INICIAL CONTRATO (NUM)]]+[1]!Contratacion2023[[#This Row],[VALOR CRP ADC]]</f>
        <v>21844688</v>
      </c>
      <c r="BC6" s="48">
        <f>[1]!Contratacion2023[[#This Row],[VALOR INICIAL CONTRATO (NUM)]]+[1]!Contratacion2023[[#This Row],[VALOR CRP ADC]]</f>
        <v>21844688</v>
      </c>
      <c r="BD6" s="48"/>
      <c r="BE6" s="48">
        <f>[1]!Contratacion2023[[#This Row],[VALOR TOTAL DEL CONTRATO]]-[1]!Contratacion2023[[#This Row],[VALOR VIGENTE]]</f>
        <v>0</v>
      </c>
      <c r="BJ6" s="51"/>
      <c r="BL6" s="73"/>
      <c r="BM6" s="51"/>
    </row>
    <row r="7" spans="1:65" x14ac:dyDescent="0.25">
      <c r="A7" s="53" t="s">
        <v>65</v>
      </c>
      <c r="B7" s="54" t="s">
        <v>66</v>
      </c>
      <c r="C7" s="54" t="s">
        <v>67</v>
      </c>
      <c r="D7" s="19" t="s">
        <v>68</v>
      </c>
      <c r="E7" s="54" t="s">
        <v>69</v>
      </c>
      <c r="F7" s="18" t="s">
        <v>70</v>
      </c>
      <c r="G7" s="55" t="s">
        <v>102</v>
      </c>
      <c r="H7" s="56" t="s">
        <v>103</v>
      </c>
      <c r="I7" s="57">
        <v>44940</v>
      </c>
      <c r="J7" s="23" t="s">
        <v>85</v>
      </c>
      <c r="K7" s="75" t="s">
        <v>102</v>
      </c>
      <c r="L7" s="59" t="s">
        <v>104</v>
      </c>
      <c r="M7" s="60" t="s">
        <v>105</v>
      </c>
      <c r="N7" s="59" t="s">
        <v>106</v>
      </c>
      <c r="O7" s="61">
        <v>16601156</v>
      </c>
      <c r="P7" s="55">
        <v>8</v>
      </c>
      <c r="Q7" s="57">
        <v>44940</v>
      </c>
      <c r="R7" s="62">
        <v>44942</v>
      </c>
      <c r="S7" s="59" t="str">
        <f t="shared" si="0"/>
        <v>enero</v>
      </c>
      <c r="T7" s="63">
        <v>45046</v>
      </c>
      <c r="U7" s="27">
        <v>4</v>
      </c>
      <c r="V7" s="64">
        <v>19271700</v>
      </c>
      <c r="W7" s="27">
        <v>4</v>
      </c>
      <c r="X7" s="65">
        <v>4817925</v>
      </c>
      <c r="Y7" s="29" t="str" cm="1">
        <f t="array" ref="Y7">_xlfn.XLOOKUP([1]!Contratacion2023[[#This Row],[VALOR CUOTA (NUM)]],[1]LISTAS!$A$114:$A$124,[1]!NIVEL_HONORARIOS_PS[PERFIL])</f>
        <v>ASESOR NIVEL I</v>
      </c>
      <c r="Z7" s="66">
        <v>9900000006</v>
      </c>
      <c r="AA7" s="67" t="s">
        <v>77</v>
      </c>
      <c r="AB7" s="31" t="s">
        <v>78</v>
      </c>
      <c r="AC7" s="68">
        <v>44937</v>
      </c>
      <c r="AD7" s="67">
        <v>251299983</v>
      </c>
      <c r="AE7" s="33">
        <v>4600000023</v>
      </c>
      <c r="AF7" s="34">
        <v>44940</v>
      </c>
      <c r="AG7" s="35">
        <v>19271700</v>
      </c>
      <c r="AH7" s="37" t="s">
        <v>100</v>
      </c>
      <c r="AI7" s="37" t="str">
        <f>VLOOKUP(AH7,[1]!T_SUPERVISOR[#Data],2,FALSE)</f>
        <v>Directora General</v>
      </c>
      <c r="AJ7" s="37" t="s">
        <v>101</v>
      </c>
      <c r="AK7" s="37" t="str">
        <f>VLOOKUP(AJ7,[1]!T_PROCESO[#Data],2,FALSE)</f>
        <v>Dirección General</v>
      </c>
      <c r="AL7" s="38" t="s">
        <v>81</v>
      </c>
      <c r="AM7" s="70"/>
      <c r="AN7" s="70"/>
      <c r="AO7" s="70"/>
      <c r="AQ7" s="72"/>
      <c r="AR7" s="73"/>
      <c r="AS7" s="51"/>
      <c r="AU7" s="73"/>
      <c r="AV7" s="73"/>
      <c r="AW7" s="45">
        <f>IF([1]!Contratacion2023[[#This Row],[ADICIÓN/PRÓRROGA]]="NO",0)</f>
        <v>0</v>
      </c>
      <c r="AX7" s="46" t="str">
        <f>IF([1]!Contratacion2023[[#This Row],[ADICIÓN/PRÓRROGA]]="NO","N/A",[1]!Contratacion2023[[#This Row],[FECHA FIN PRORROGA]])</f>
        <v>N/A</v>
      </c>
      <c r="AY7" s="59"/>
      <c r="AZ7" s="59"/>
      <c r="BA7" s="59"/>
      <c r="BB7" s="47">
        <f>[1]!Contratacion2023[[#This Row],[VALOR INICIAL CONTRATO (NUM)]]+[1]!Contratacion2023[[#This Row],[VALOR CRP ADC]]</f>
        <v>19271700</v>
      </c>
      <c r="BC7" s="48">
        <f>[1]!Contratacion2023[[#This Row],[VALOR INICIAL CONTRATO (NUM)]]+[1]!Contratacion2023[[#This Row],[VALOR CRP ADC]]</f>
        <v>19271700</v>
      </c>
      <c r="BD7" s="48"/>
      <c r="BE7" s="48">
        <f>[1]!Contratacion2023[[#This Row],[VALOR TOTAL DEL CONTRATO]]-[1]!Contratacion2023[[#This Row],[VALOR VIGENTE]]</f>
        <v>0</v>
      </c>
      <c r="BJ7" s="51"/>
      <c r="BL7" s="73"/>
      <c r="BM7" s="51"/>
    </row>
    <row r="8" spans="1:65" x14ac:dyDescent="0.25">
      <c r="A8" s="53" t="s">
        <v>65</v>
      </c>
      <c r="B8" s="54" t="s">
        <v>66</v>
      </c>
      <c r="C8" s="54" t="s">
        <v>67</v>
      </c>
      <c r="D8" s="19" t="s">
        <v>68</v>
      </c>
      <c r="E8" s="54" t="s">
        <v>69</v>
      </c>
      <c r="F8" s="18" t="s">
        <v>70</v>
      </c>
      <c r="G8" s="55" t="s">
        <v>107</v>
      </c>
      <c r="H8" s="56" t="s">
        <v>108</v>
      </c>
      <c r="I8" s="57">
        <v>44940</v>
      </c>
      <c r="J8" s="23" t="s">
        <v>85</v>
      </c>
      <c r="K8" s="75" t="s">
        <v>107</v>
      </c>
      <c r="L8" s="59" t="s">
        <v>109</v>
      </c>
      <c r="M8" s="60" t="s">
        <v>110</v>
      </c>
      <c r="N8" s="59" t="s">
        <v>76</v>
      </c>
      <c r="O8" s="61">
        <v>38554459</v>
      </c>
      <c r="P8" s="55">
        <v>2</v>
      </c>
      <c r="Q8" s="57">
        <v>44940</v>
      </c>
      <c r="R8" s="62">
        <v>44942</v>
      </c>
      <c r="S8" s="59" t="str">
        <f t="shared" si="0"/>
        <v>enero</v>
      </c>
      <c r="T8" s="63">
        <v>45046</v>
      </c>
      <c r="U8" s="27">
        <v>4</v>
      </c>
      <c r="V8" s="64">
        <v>14316116</v>
      </c>
      <c r="W8" s="27">
        <v>4</v>
      </c>
      <c r="X8" s="65">
        <v>3579029</v>
      </c>
      <c r="Y8" s="29" t="str" cm="1">
        <f t="array" ref="Y8">_xlfn.XLOOKUP([1]!Contratacion2023[[#This Row],[VALOR CUOTA (NUM)]],[1]LISTAS!$A$114:$A$124,[1]!NIVEL_HONORARIOS_PS[PERFIL])</f>
        <v>PROFESIONAL</v>
      </c>
      <c r="Z8" s="66">
        <v>9900000006</v>
      </c>
      <c r="AA8" s="67" t="s">
        <v>77</v>
      </c>
      <c r="AB8" s="31" t="s">
        <v>78</v>
      </c>
      <c r="AC8" s="68">
        <v>44937</v>
      </c>
      <c r="AD8" s="67">
        <v>251299983</v>
      </c>
      <c r="AE8" s="72">
        <v>4600000025</v>
      </c>
      <c r="AF8" s="34">
        <v>44940</v>
      </c>
      <c r="AG8" s="69">
        <v>14316116</v>
      </c>
      <c r="AH8" s="37" t="s">
        <v>111</v>
      </c>
      <c r="AI8" s="37" t="str">
        <f>VLOOKUP(AH8,[1]!T_SUPERVISOR[#Data],2,FALSE)</f>
        <v>Profesional Universitario Código 219 Grado 1</v>
      </c>
      <c r="AJ8" s="37" t="s">
        <v>112</v>
      </c>
      <c r="AK8" s="37" t="str">
        <f>VLOOKUP(AJ8,[1]!T_PROCESO[#Data],2,FALSE)</f>
        <v>Dirección Administrativa y Financiera</v>
      </c>
      <c r="AL8" s="38" t="s">
        <v>81</v>
      </c>
      <c r="AM8" s="70"/>
      <c r="AN8" s="70"/>
      <c r="AO8" s="70"/>
      <c r="AQ8" s="72"/>
      <c r="AR8" s="73"/>
      <c r="AS8" s="51"/>
      <c r="AU8" s="73"/>
      <c r="AV8" s="73"/>
      <c r="AW8" s="45">
        <f>IF([1]!Contratacion2023[[#This Row],[ADICIÓN/PRÓRROGA]]="NO",0)</f>
        <v>0</v>
      </c>
      <c r="AX8" s="46" t="str">
        <f>IF([1]!Contratacion2023[[#This Row],[ADICIÓN/PRÓRROGA]]="NO","N/A",[1]!Contratacion2023[[#This Row],[FECHA FIN PRORROGA]])</f>
        <v>N/A</v>
      </c>
      <c r="AY8" s="59"/>
      <c r="AZ8" s="59"/>
      <c r="BA8" s="59"/>
      <c r="BB8" s="47">
        <f>[1]!Contratacion2023[[#This Row],[VALOR INICIAL CONTRATO (NUM)]]+[1]!Contratacion2023[[#This Row],[VALOR CRP ADC]]</f>
        <v>14316116</v>
      </c>
      <c r="BC8" s="48">
        <f>[1]!Contratacion2023[[#This Row],[VALOR INICIAL CONTRATO (NUM)]]+[1]!Contratacion2023[[#This Row],[VALOR CRP ADC]]</f>
        <v>14316116</v>
      </c>
      <c r="BD8" s="48"/>
      <c r="BE8" s="48">
        <f>[1]!Contratacion2023[[#This Row],[VALOR TOTAL DEL CONTRATO]]-[1]!Contratacion2023[[#This Row],[VALOR VIGENTE]]</f>
        <v>0</v>
      </c>
      <c r="BJ8" s="51"/>
      <c r="BL8" s="73"/>
      <c r="BM8" s="51"/>
    </row>
    <row r="9" spans="1:65" x14ac:dyDescent="0.25">
      <c r="A9" s="53" t="s">
        <v>65</v>
      </c>
      <c r="B9" s="54" t="s">
        <v>66</v>
      </c>
      <c r="C9" s="54" t="s">
        <v>67</v>
      </c>
      <c r="D9" s="19" t="s">
        <v>68</v>
      </c>
      <c r="E9" s="54" t="s">
        <v>82</v>
      </c>
      <c r="F9" s="18" t="s">
        <v>70</v>
      </c>
      <c r="G9" s="55" t="s">
        <v>113</v>
      </c>
      <c r="H9" s="56" t="s">
        <v>114</v>
      </c>
      <c r="I9" s="57">
        <v>44939</v>
      </c>
      <c r="J9" s="23" t="s">
        <v>85</v>
      </c>
      <c r="K9" s="75" t="s">
        <v>113</v>
      </c>
      <c r="L9" s="59" t="s">
        <v>115</v>
      </c>
      <c r="M9" s="60" t="s">
        <v>116</v>
      </c>
      <c r="N9" s="59" t="s">
        <v>76</v>
      </c>
      <c r="O9" s="61">
        <v>31275377</v>
      </c>
      <c r="P9" s="55">
        <v>4</v>
      </c>
      <c r="Q9" s="57">
        <v>44939</v>
      </c>
      <c r="R9" s="62">
        <v>44942</v>
      </c>
      <c r="S9" s="59" t="str">
        <f t="shared" si="0"/>
        <v>enero</v>
      </c>
      <c r="T9" s="63">
        <v>45046</v>
      </c>
      <c r="U9" s="27">
        <v>4</v>
      </c>
      <c r="V9" s="64">
        <v>9360540</v>
      </c>
      <c r="W9" s="27">
        <v>4</v>
      </c>
      <c r="X9" s="65">
        <v>2340135</v>
      </c>
      <c r="Y9" s="29" t="str" cm="1">
        <f t="array" ref="Y9">_xlfn.XLOOKUP([1]!Contratacion2023[[#This Row],[VALOR CUOTA (NUM)]],[1]LISTAS!$A$114:$A$124,[1]!NIVEL_HONORARIOS_PS[PERFIL])</f>
        <v>TÉCNICO NIVEL I</v>
      </c>
      <c r="Z9" s="66">
        <v>9900000001</v>
      </c>
      <c r="AA9" s="67" t="s">
        <v>77</v>
      </c>
      <c r="AB9" s="31" t="s">
        <v>78</v>
      </c>
      <c r="AC9" s="68">
        <v>44936</v>
      </c>
      <c r="AD9" s="67">
        <v>84224700</v>
      </c>
      <c r="AE9" s="33">
        <v>4600000006</v>
      </c>
      <c r="AF9" s="34">
        <v>44939</v>
      </c>
      <c r="AG9" s="69">
        <v>9360540</v>
      </c>
      <c r="AH9" s="37" t="s">
        <v>111</v>
      </c>
      <c r="AI9" s="37" t="str">
        <f>VLOOKUP(AH9,[1]!T_SUPERVISOR[#Data],2,FALSE)</f>
        <v>Profesional Universitario Código 219 Grado 1</v>
      </c>
      <c r="AJ9" s="37" t="s">
        <v>112</v>
      </c>
      <c r="AK9" s="37" t="str">
        <f>VLOOKUP(AJ9,[1]!T_PROCESO[#Data],2,FALSE)</f>
        <v>Dirección Administrativa y Financiera</v>
      </c>
      <c r="AL9" s="38" t="s">
        <v>81</v>
      </c>
      <c r="AM9" s="70"/>
      <c r="AN9" s="70"/>
      <c r="AO9" s="70"/>
      <c r="AQ9" s="72"/>
      <c r="AR9" s="73"/>
      <c r="AS9" s="51"/>
      <c r="AU9" s="73"/>
      <c r="AV9" s="73"/>
      <c r="AW9" s="45">
        <f>IF([1]!Contratacion2023[[#This Row],[ADICIÓN/PRÓRROGA]]="NO",0)</f>
        <v>0</v>
      </c>
      <c r="AX9" s="46" t="str">
        <f>IF([1]!Contratacion2023[[#This Row],[ADICIÓN/PRÓRROGA]]="NO","N/A",[1]!Contratacion2023[[#This Row],[FECHA FIN PRORROGA]])</f>
        <v>N/A</v>
      </c>
      <c r="AY9" s="59"/>
      <c r="AZ9" s="59"/>
      <c r="BA9" s="59"/>
      <c r="BB9" s="47">
        <f>[1]!Contratacion2023[[#This Row],[VALOR INICIAL CONTRATO (NUM)]]+[1]!Contratacion2023[[#This Row],[VALOR CRP ADC]]</f>
        <v>9360540</v>
      </c>
      <c r="BC9" s="48">
        <f>[1]!Contratacion2023[[#This Row],[VALOR INICIAL CONTRATO (NUM)]]+[1]!Contratacion2023[[#This Row],[VALOR CRP ADC]]</f>
        <v>9360540</v>
      </c>
      <c r="BD9" s="48"/>
      <c r="BE9" s="48">
        <f>[1]!Contratacion2023[[#This Row],[VALOR TOTAL DEL CONTRATO]]-[1]!Contratacion2023[[#This Row],[VALOR VIGENTE]]</f>
        <v>0</v>
      </c>
      <c r="BJ9" s="51"/>
      <c r="BL9" s="73"/>
      <c r="BM9" s="51"/>
    </row>
    <row r="10" spans="1:65" x14ac:dyDescent="0.25">
      <c r="A10" s="53" t="s">
        <v>65</v>
      </c>
      <c r="B10" s="54" t="s">
        <v>66</v>
      </c>
      <c r="C10" s="54" t="s">
        <v>67</v>
      </c>
      <c r="D10" s="19" t="s">
        <v>68</v>
      </c>
      <c r="E10" s="54" t="s">
        <v>82</v>
      </c>
      <c r="F10" s="18" t="s">
        <v>70</v>
      </c>
      <c r="G10" s="55" t="s">
        <v>117</v>
      </c>
      <c r="H10" s="56" t="s">
        <v>118</v>
      </c>
      <c r="I10" s="57">
        <v>44939</v>
      </c>
      <c r="J10" s="23" t="s">
        <v>85</v>
      </c>
      <c r="K10" s="75" t="s">
        <v>117</v>
      </c>
      <c r="L10" s="59" t="s">
        <v>119</v>
      </c>
      <c r="M10" s="60" t="s">
        <v>120</v>
      </c>
      <c r="N10" s="59" t="s">
        <v>76</v>
      </c>
      <c r="O10" s="61">
        <v>1107530941</v>
      </c>
      <c r="P10" s="55">
        <v>0</v>
      </c>
      <c r="Q10" s="57">
        <v>44939</v>
      </c>
      <c r="R10" s="62">
        <v>44942</v>
      </c>
      <c r="S10" s="59" t="str">
        <f t="shared" si="0"/>
        <v>enero</v>
      </c>
      <c r="T10" s="63">
        <v>45046</v>
      </c>
      <c r="U10" s="27">
        <v>4</v>
      </c>
      <c r="V10" s="64">
        <v>12474000</v>
      </c>
      <c r="W10" s="27">
        <v>4</v>
      </c>
      <c r="X10" s="65">
        <v>3118500</v>
      </c>
      <c r="Y10" s="29" t="str" cm="1">
        <f t="array" ref="Y10">_xlfn.XLOOKUP([1]!Contratacion2023[[#This Row],[VALOR CUOTA (NUM)]],[1]LISTAS!$A$114:$A$124,[1]!NIVEL_HONORARIOS_PS[PERFIL])</f>
        <v>TÉCNICO NIVEL II</v>
      </c>
      <c r="Z10" s="66">
        <v>9900000001</v>
      </c>
      <c r="AA10" s="67" t="s">
        <v>77</v>
      </c>
      <c r="AB10" s="31" t="s">
        <v>78</v>
      </c>
      <c r="AC10" s="68">
        <v>44936</v>
      </c>
      <c r="AD10" s="67">
        <v>84224700</v>
      </c>
      <c r="AE10" s="33">
        <v>4600000007</v>
      </c>
      <c r="AF10" s="34">
        <v>44939</v>
      </c>
      <c r="AG10" s="69">
        <v>12474000</v>
      </c>
      <c r="AH10" s="37" t="s">
        <v>111</v>
      </c>
      <c r="AI10" s="37" t="str">
        <f>VLOOKUP(AH10,[1]!T_SUPERVISOR[#Data],2,FALSE)</f>
        <v>Profesional Universitario Código 219 Grado 1</v>
      </c>
      <c r="AJ10" s="37" t="s">
        <v>112</v>
      </c>
      <c r="AK10" s="37" t="str">
        <f>VLOOKUP(AJ10,[1]!T_PROCESO[#Data],2,FALSE)</f>
        <v>Dirección Administrativa y Financiera</v>
      </c>
      <c r="AL10" s="38" t="s">
        <v>81</v>
      </c>
      <c r="AM10" s="70"/>
      <c r="AN10" s="70"/>
      <c r="AO10" s="70"/>
      <c r="AQ10" s="72"/>
      <c r="AR10" s="73"/>
      <c r="AS10" s="51"/>
      <c r="AU10" s="73"/>
      <c r="AV10" s="73"/>
      <c r="AW10" s="45">
        <f>IF([1]!Contratacion2023[[#This Row],[ADICIÓN/PRÓRROGA]]="NO",0)</f>
        <v>0</v>
      </c>
      <c r="AX10" s="46" t="str">
        <f>IF([1]!Contratacion2023[[#This Row],[ADICIÓN/PRÓRROGA]]="NO","N/A",[1]!Contratacion2023[[#This Row],[FECHA FIN PRORROGA]])</f>
        <v>N/A</v>
      </c>
      <c r="AY10" s="59"/>
      <c r="AZ10" s="59"/>
      <c r="BA10" s="59"/>
      <c r="BB10" s="47">
        <f>[1]!Contratacion2023[[#This Row],[VALOR INICIAL CONTRATO (NUM)]]+[1]!Contratacion2023[[#This Row],[VALOR CRP ADC]]</f>
        <v>12474000</v>
      </c>
      <c r="BC10" s="48">
        <f>[1]!Contratacion2023[[#This Row],[VALOR INICIAL CONTRATO (NUM)]]+[1]!Contratacion2023[[#This Row],[VALOR CRP ADC]]</f>
        <v>12474000</v>
      </c>
      <c r="BD10" s="48"/>
      <c r="BE10" s="48">
        <f>[1]!Contratacion2023[[#This Row],[VALOR TOTAL DEL CONTRATO]]-[1]!Contratacion2023[[#This Row],[VALOR VIGENTE]]</f>
        <v>0</v>
      </c>
      <c r="BJ10" s="51"/>
      <c r="BL10" s="73"/>
      <c r="BM10" s="51"/>
    </row>
    <row r="11" spans="1:65" x14ac:dyDescent="0.25">
      <c r="A11" s="53" t="s">
        <v>65</v>
      </c>
      <c r="B11" s="54" t="s">
        <v>66</v>
      </c>
      <c r="C11" s="54" t="s">
        <v>67</v>
      </c>
      <c r="D11" s="19" t="s">
        <v>68</v>
      </c>
      <c r="E11" s="54" t="s">
        <v>69</v>
      </c>
      <c r="F11" s="18" t="s">
        <v>70</v>
      </c>
      <c r="G11" s="55" t="s">
        <v>121</v>
      </c>
      <c r="H11" s="56" t="s">
        <v>122</v>
      </c>
      <c r="I11" s="57">
        <v>44939</v>
      </c>
      <c r="J11" s="23" t="s">
        <v>85</v>
      </c>
      <c r="K11" s="75" t="s">
        <v>121</v>
      </c>
      <c r="L11" s="59" t="s">
        <v>123</v>
      </c>
      <c r="M11" s="60" t="s">
        <v>124</v>
      </c>
      <c r="N11" s="59" t="s">
        <v>106</v>
      </c>
      <c r="O11" s="61">
        <v>6102076</v>
      </c>
      <c r="P11" s="55">
        <v>1</v>
      </c>
      <c r="Q11" s="57">
        <v>44939</v>
      </c>
      <c r="R11" s="62">
        <v>44942</v>
      </c>
      <c r="S11" s="59" t="str">
        <f t="shared" si="0"/>
        <v>enero</v>
      </c>
      <c r="T11" s="63">
        <v>45046</v>
      </c>
      <c r="U11" s="27">
        <v>4</v>
      </c>
      <c r="V11" s="64">
        <v>14316116</v>
      </c>
      <c r="W11" s="27">
        <v>4</v>
      </c>
      <c r="X11" s="65">
        <v>3579029</v>
      </c>
      <c r="Y11" s="29" t="str" cm="1">
        <f t="array" ref="Y11">_xlfn.XLOOKUP([1]!Contratacion2023[[#This Row],[VALOR CUOTA (NUM)]],[1]LISTAS!$A$114:$A$124,[1]!NIVEL_HONORARIOS_PS[PERFIL])</f>
        <v>PROFESIONAL</v>
      </c>
      <c r="Z11" s="66">
        <v>9900000006</v>
      </c>
      <c r="AA11" s="67" t="s">
        <v>77</v>
      </c>
      <c r="AB11" s="31" t="s">
        <v>78</v>
      </c>
      <c r="AC11" s="68">
        <v>44937</v>
      </c>
      <c r="AD11" s="67">
        <v>251299983</v>
      </c>
      <c r="AE11" s="33">
        <v>4600000008</v>
      </c>
      <c r="AF11" s="34">
        <v>44939</v>
      </c>
      <c r="AG11" s="69">
        <v>14316116</v>
      </c>
      <c r="AH11" s="37" t="s">
        <v>125</v>
      </c>
      <c r="AI11" s="37" t="str">
        <f>VLOOKUP(AH11,[1]!T_SUPERVISOR[#Data],2,FALSE)</f>
        <v>Profesional Universitario Código 219 Grado 1</v>
      </c>
      <c r="AJ11" s="37" t="s">
        <v>126</v>
      </c>
      <c r="AK11" s="37" t="str">
        <f>VLOOKUP(AJ11,[1]!T_PROCESO[#Data],2,FALSE)</f>
        <v>Dirección General</v>
      </c>
      <c r="AL11" s="38" t="s">
        <v>81</v>
      </c>
      <c r="AM11" s="70"/>
      <c r="AN11" s="70"/>
      <c r="AO11" s="70"/>
      <c r="AQ11" s="72"/>
      <c r="AR11" s="73"/>
      <c r="AS11" s="51"/>
      <c r="AU11" s="73"/>
      <c r="AV11" s="73"/>
      <c r="AW11" s="45">
        <f>IF([1]!Contratacion2023[[#This Row],[ADICIÓN/PRÓRROGA]]="NO",0)</f>
        <v>0</v>
      </c>
      <c r="AX11" s="46" t="str">
        <f>IF([1]!Contratacion2023[[#This Row],[ADICIÓN/PRÓRROGA]]="NO","N/A",[1]!Contratacion2023[[#This Row],[FECHA FIN PRORROGA]])</f>
        <v>N/A</v>
      </c>
      <c r="AY11" s="59"/>
      <c r="AZ11" s="59"/>
      <c r="BA11" s="59"/>
      <c r="BB11" s="47">
        <f>[1]!Contratacion2023[[#This Row],[VALOR INICIAL CONTRATO (NUM)]]+[1]!Contratacion2023[[#This Row],[VALOR CRP ADC]]</f>
        <v>14316116</v>
      </c>
      <c r="BC11" s="48">
        <f>[1]!Contratacion2023[[#This Row],[VALOR INICIAL CONTRATO (NUM)]]+[1]!Contratacion2023[[#This Row],[VALOR CRP ADC]]</f>
        <v>14316116</v>
      </c>
      <c r="BD11" s="48"/>
      <c r="BE11" s="48">
        <f>[1]!Contratacion2023[[#This Row],[VALOR TOTAL DEL CONTRATO]]-[1]!Contratacion2023[[#This Row],[VALOR VIGENTE]]</f>
        <v>0</v>
      </c>
      <c r="BJ11" s="51"/>
      <c r="BL11" s="73"/>
      <c r="BM11" s="51"/>
    </row>
    <row r="12" spans="1:65" x14ac:dyDescent="0.25">
      <c r="A12" s="53" t="s">
        <v>65</v>
      </c>
      <c r="B12" s="54" t="s">
        <v>66</v>
      </c>
      <c r="C12" s="54" t="s">
        <v>67</v>
      </c>
      <c r="D12" s="19" t="s">
        <v>68</v>
      </c>
      <c r="E12" s="54" t="s">
        <v>69</v>
      </c>
      <c r="F12" s="18" t="s">
        <v>70</v>
      </c>
      <c r="G12" s="55" t="s">
        <v>127</v>
      </c>
      <c r="H12" s="56" t="s">
        <v>128</v>
      </c>
      <c r="I12" s="57">
        <v>44939</v>
      </c>
      <c r="J12" s="23" t="s">
        <v>85</v>
      </c>
      <c r="K12" s="75" t="s">
        <v>127</v>
      </c>
      <c r="L12" s="59" t="s">
        <v>129</v>
      </c>
      <c r="M12" s="60" t="s">
        <v>130</v>
      </c>
      <c r="N12" s="59" t="s">
        <v>76</v>
      </c>
      <c r="O12" s="61">
        <v>38600108</v>
      </c>
      <c r="P12" s="55">
        <v>1</v>
      </c>
      <c r="Q12" s="57">
        <v>44939</v>
      </c>
      <c r="R12" s="62">
        <v>44942</v>
      </c>
      <c r="S12" s="59" t="str">
        <f t="shared" si="0"/>
        <v>enero</v>
      </c>
      <c r="T12" s="63">
        <v>45046</v>
      </c>
      <c r="U12" s="27">
        <v>4</v>
      </c>
      <c r="V12" s="64">
        <v>14316116</v>
      </c>
      <c r="W12" s="27">
        <v>4</v>
      </c>
      <c r="X12" s="65">
        <v>3579029</v>
      </c>
      <c r="Y12" s="29" t="str" cm="1">
        <f t="array" ref="Y12">_xlfn.XLOOKUP([1]!Contratacion2023[[#This Row],[VALOR CUOTA (NUM)]],[1]LISTAS!$A$114:$A$124,[1]!NIVEL_HONORARIOS_PS[PERFIL])</f>
        <v>PROFESIONAL</v>
      </c>
      <c r="Z12" s="66">
        <v>9900000006</v>
      </c>
      <c r="AA12" s="67" t="s">
        <v>77</v>
      </c>
      <c r="AB12" s="31" t="s">
        <v>78</v>
      </c>
      <c r="AC12" s="68">
        <v>44937</v>
      </c>
      <c r="AD12" s="67">
        <v>251299983</v>
      </c>
      <c r="AE12" s="33">
        <v>4600000009</v>
      </c>
      <c r="AF12" s="34">
        <v>44939</v>
      </c>
      <c r="AG12" s="69">
        <v>14316116</v>
      </c>
      <c r="AH12" s="37" t="s">
        <v>125</v>
      </c>
      <c r="AI12" s="37" t="str">
        <f>VLOOKUP(AH12,[1]!T_SUPERVISOR[#Data],2,FALSE)</f>
        <v>Profesional Universitario Código 219 Grado 1</v>
      </c>
      <c r="AJ12" s="37" t="s">
        <v>126</v>
      </c>
      <c r="AK12" s="37" t="str">
        <f>VLOOKUP(AJ12,[1]!T_PROCESO[#Data],2,FALSE)</f>
        <v>Dirección General</v>
      </c>
      <c r="AL12" s="38" t="s">
        <v>81</v>
      </c>
      <c r="AM12" s="70"/>
      <c r="AN12" s="70"/>
      <c r="AO12" s="70"/>
      <c r="AQ12" s="72"/>
      <c r="AR12" s="73"/>
      <c r="AS12" s="51"/>
      <c r="AU12" s="73"/>
      <c r="AV12" s="73"/>
      <c r="AW12" s="45">
        <f>IF([1]!Contratacion2023[[#This Row],[ADICIÓN/PRÓRROGA]]="NO",0)</f>
        <v>0</v>
      </c>
      <c r="AX12" s="46" t="str">
        <f>IF([1]!Contratacion2023[[#This Row],[ADICIÓN/PRÓRROGA]]="NO","N/A",[1]!Contratacion2023[[#This Row],[FECHA FIN PRORROGA]])</f>
        <v>N/A</v>
      </c>
      <c r="AY12" s="59"/>
      <c r="AZ12" s="59"/>
      <c r="BA12" s="59"/>
      <c r="BB12" s="47">
        <f>[1]!Contratacion2023[[#This Row],[VALOR INICIAL CONTRATO (NUM)]]+[1]!Contratacion2023[[#This Row],[VALOR CRP ADC]]</f>
        <v>14316116</v>
      </c>
      <c r="BC12" s="48">
        <f>[1]!Contratacion2023[[#This Row],[VALOR INICIAL CONTRATO (NUM)]]+[1]!Contratacion2023[[#This Row],[VALOR CRP ADC]]</f>
        <v>14316116</v>
      </c>
      <c r="BD12" s="48"/>
      <c r="BE12" s="48">
        <f>[1]!Contratacion2023[[#This Row],[VALOR TOTAL DEL CONTRATO]]-[1]!Contratacion2023[[#This Row],[VALOR VIGENTE]]</f>
        <v>0</v>
      </c>
      <c r="BJ12" s="51"/>
      <c r="BL12" s="73"/>
      <c r="BM12" s="51"/>
    </row>
    <row r="13" spans="1:65" x14ac:dyDescent="0.25">
      <c r="A13" s="53" t="s">
        <v>65</v>
      </c>
      <c r="B13" s="54" t="s">
        <v>66</v>
      </c>
      <c r="C13" s="54" t="s">
        <v>67</v>
      </c>
      <c r="D13" s="19" t="s">
        <v>68</v>
      </c>
      <c r="E13" s="54" t="s">
        <v>69</v>
      </c>
      <c r="F13" s="18" t="s">
        <v>70</v>
      </c>
      <c r="G13" s="55" t="s">
        <v>131</v>
      </c>
      <c r="H13" s="56" t="s">
        <v>132</v>
      </c>
      <c r="I13" s="57">
        <v>44939</v>
      </c>
      <c r="J13" s="23" t="s">
        <v>85</v>
      </c>
      <c r="K13" s="75" t="s">
        <v>131</v>
      </c>
      <c r="L13" s="59" t="s">
        <v>133</v>
      </c>
      <c r="M13" s="60" t="s">
        <v>134</v>
      </c>
      <c r="N13" s="59" t="s">
        <v>76</v>
      </c>
      <c r="O13" s="61">
        <v>1151952654</v>
      </c>
      <c r="P13" s="55">
        <v>0</v>
      </c>
      <c r="Q13" s="57">
        <v>44939</v>
      </c>
      <c r="R13" s="62">
        <v>44942</v>
      </c>
      <c r="S13" s="59" t="str">
        <f t="shared" si="0"/>
        <v>enero</v>
      </c>
      <c r="T13" s="63">
        <v>45046</v>
      </c>
      <c r="U13" s="27">
        <v>4</v>
      </c>
      <c r="V13" s="64">
        <v>14316116</v>
      </c>
      <c r="W13" s="27">
        <v>4</v>
      </c>
      <c r="X13" s="65">
        <v>3579029</v>
      </c>
      <c r="Y13" s="29" t="str" cm="1">
        <f t="array" ref="Y13">_xlfn.XLOOKUP([1]!Contratacion2023[[#This Row],[VALOR CUOTA (NUM)]],[1]LISTAS!$A$114:$A$124,[1]!NIVEL_HONORARIOS_PS[PERFIL])</f>
        <v>PROFESIONAL</v>
      </c>
      <c r="Z13" s="66">
        <v>9900000006</v>
      </c>
      <c r="AA13" s="67" t="s">
        <v>77</v>
      </c>
      <c r="AB13" s="31" t="s">
        <v>78</v>
      </c>
      <c r="AC13" s="68">
        <v>44937</v>
      </c>
      <c r="AD13" s="67">
        <v>251299983</v>
      </c>
      <c r="AE13" s="33">
        <v>4600000010</v>
      </c>
      <c r="AF13" s="34">
        <v>44939</v>
      </c>
      <c r="AG13" s="69">
        <v>14316116</v>
      </c>
      <c r="AH13" s="37" t="s">
        <v>125</v>
      </c>
      <c r="AI13" s="37" t="str">
        <f>VLOOKUP(AH13,[1]!T_SUPERVISOR[#Data],2,FALSE)</f>
        <v>Profesional Universitario Código 219 Grado 1</v>
      </c>
      <c r="AJ13" s="37" t="s">
        <v>135</v>
      </c>
      <c r="AK13" s="37" t="str">
        <f>VLOOKUP(AJ13,[1]!T_PROCESO[#Data],2,FALSE)</f>
        <v>Dirección General</v>
      </c>
      <c r="AL13" s="38" t="s">
        <v>81</v>
      </c>
      <c r="AM13" s="70"/>
      <c r="AN13" s="70"/>
      <c r="AO13" s="70"/>
      <c r="AQ13" s="72"/>
      <c r="AR13" s="73"/>
      <c r="AS13" s="51"/>
      <c r="AU13" s="73"/>
      <c r="AV13" s="73"/>
      <c r="AW13" s="45">
        <f>IF([1]!Contratacion2023[[#This Row],[ADICIÓN/PRÓRROGA]]="NO",0)</f>
        <v>0</v>
      </c>
      <c r="AX13" s="46" t="str">
        <f>IF([1]!Contratacion2023[[#This Row],[ADICIÓN/PRÓRROGA]]="NO","N/A",[1]!Contratacion2023[[#This Row],[FECHA FIN PRORROGA]])</f>
        <v>N/A</v>
      </c>
      <c r="AY13" s="59"/>
      <c r="AZ13" s="59"/>
      <c r="BA13" s="59"/>
      <c r="BB13" s="47">
        <f>[1]!Contratacion2023[[#This Row],[VALOR INICIAL CONTRATO (NUM)]]+[1]!Contratacion2023[[#This Row],[VALOR CRP ADC]]</f>
        <v>14316116</v>
      </c>
      <c r="BC13" s="48">
        <f>[1]!Contratacion2023[[#This Row],[VALOR INICIAL CONTRATO (NUM)]]+[1]!Contratacion2023[[#This Row],[VALOR CRP ADC]]</f>
        <v>14316116</v>
      </c>
      <c r="BD13" s="48"/>
      <c r="BE13" s="48">
        <f>[1]!Contratacion2023[[#This Row],[VALOR TOTAL DEL CONTRATO]]-[1]!Contratacion2023[[#This Row],[VALOR VIGENTE]]</f>
        <v>0</v>
      </c>
      <c r="BJ13" s="51"/>
      <c r="BL13" s="73"/>
      <c r="BM13" s="51"/>
    </row>
    <row r="14" spans="1:65" x14ac:dyDescent="0.25">
      <c r="A14" s="53" t="s">
        <v>65</v>
      </c>
      <c r="B14" s="54" t="s">
        <v>66</v>
      </c>
      <c r="C14" s="54" t="s">
        <v>67</v>
      </c>
      <c r="D14" s="19" t="s">
        <v>68</v>
      </c>
      <c r="E14" s="54" t="s">
        <v>69</v>
      </c>
      <c r="F14" s="18" t="s">
        <v>70</v>
      </c>
      <c r="G14" s="55" t="s">
        <v>136</v>
      </c>
      <c r="H14" s="56" t="s">
        <v>137</v>
      </c>
      <c r="I14" s="57">
        <v>44939</v>
      </c>
      <c r="J14" s="23" t="s">
        <v>85</v>
      </c>
      <c r="K14" s="75" t="s">
        <v>136</v>
      </c>
      <c r="L14" s="59" t="s">
        <v>138</v>
      </c>
      <c r="M14" s="60" t="s">
        <v>139</v>
      </c>
      <c r="N14" s="59" t="s">
        <v>106</v>
      </c>
      <c r="O14" s="61">
        <v>1130610864</v>
      </c>
      <c r="P14" s="55">
        <v>7</v>
      </c>
      <c r="Q14" s="57">
        <v>44940</v>
      </c>
      <c r="R14" s="62">
        <v>44942</v>
      </c>
      <c r="S14" s="59" t="str">
        <f t="shared" si="0"/>
        <v>enero</v>
      </c>
      <c r="T14" s="63">
        <v>45046</v>
      </c>
      <c r="U14" s="27">
        <v>4</v>
      </c>
      <c r="V14" s="64">
        <v>14316116</v>
      </c>
      <c r="W14" s="27">
        <v>4</v>
      </c>
      <c r="X14" s="65">
        <v>3579029</v>
      </c>
      <c r="Y14" s="29" t="str" cm="1">
        <f t="array" ref="Y14">_xlfn.XLOOKUP([1]!Contratacion2023[[#This Row],[VALOR CUOTA (NUM)]],[1]LISTAS!$A$114:$A$124,[1]!NIVEL_HONORARIOS_PS[PERFIL])</f>
        <v>PROFESIONAL</v>
      </c>
      <c r="Z14" s="66">
        <v>9900000006</v>
      </c>
      <c r="AA14" s="67" t="s">
        <v>77</v>
      </c>
      <c r="AB14" s="31" t="s">
        <v>78</v>
      </c>
      <c r="AC14" s="68">
        <v>44937</v>
      </c>
      <c r="AD14" s="67">
        <v>251299983</v>
      </c>
      <c r="AE14" s="72">
        <v>4600000026</v>
      </c>
      <c r="AF14" s="34">
        <v>44940</v>
      </c>
      <c r="AG14" s="69">
        <v>14316116</v>
      </c>
      <c r="AH14" s="37" t="s">
        <v>140</v>
      </c>
      <c r="AI14" s="37" t="str">
        <f>VLOOKUP(AH14,[1]!T_SUPERVISOR[#Data],2,FALSE)</f>
        <v>Directora Técnica</v>
      </c>
      <c r="AJ14" s="37" t="s">
        <v>141</v>
      </c>
      <c r="AK14" s="37" t="str">
        <f>VLOOKUP(AJ14,[1]!T_PROCESO[#Data],2,FALSE)</f>
        <v>Dirección Técnica</v>
      </c>
      <c r="AL14" s="38" t="s">
        <v>81</v>
      </c>
      <c r="AM14" s="70"/>
      <c r="AN14" s="70"/>
      <c r="AO14" s="70"/>
      <c r="AQ14" s="72"/>
      <c r="AR14" s="73"/>
      <c r="AS14" s="51"/>
      <c r="AU14" s="73"/>
      <c r="AV14" s="73"/>
      <c r="AW14" s="45">
        <f>IF([1]!Contratacion2023[[#This Row],[ADICIÓN/PRÓRROGA]]="NO",0)</f>
        <v>0</v>
      </c>
      <c r="AX14" s="46" t="str">
        <f>IF([1]!Contratacion2023[[#This Row],[ADICIÓN/PRÓRROGA]]="NO","N/A",[1]!Contratacion2023[[#This Row],[FECHA FIN PRORROGA]])</f>
        <v>N/A</v>
      </c>
      <c r="AY14" s="59"/>
      <c r="AZ14" s="59"/>
      <c r="BA14" s="59"/>
      <c r="BB14" s="47">
        <f>[1]!Contratacion2023[[#This Row],[VALOR INICIAL CONTRATO (NUM)]]+[1]!Contratacion2023[[#This Row],[VALOR CRP ADC]]</f>
        <v>14316116</v>
      </c>
      <c r="BC14" s="48">
        <f>[1]!Contratacion2023[[#This Row],[VALOR INICIAL CONTRATO (NUM)]]+[1]!Contratacion2023[[#This Row],[VALOR CRP ADC]]</f>
        <v>14316116</v>
      </c>
      <c r="BD14" s="48"/>
      <c r="BE14" s="48">
        <f>[1]!Contratacion2023[[#This Row],[VALOR TOTAL DEL CONTRATO]]-[1]!Contratacion2023[[#This Row],[VALOR VIGENTE]]</f>
        <v>0</v>
      </c>
      <c r="BJ14" s="51"/>
      <c r="BL14" s="73"/>
      <c r="BM14" s="51"/>
    </row>
    <row r="15" spans="1:65" x14ac:dyDescent="0.25">
      <c r="A15" s="53" t="s">
        <v>65</v>
      </c>
      <c r="B15" s="54" t="s">
        <v>66</v>
      </c>
      <c r="C15" s="54" t="s">
        <v>67</v>
      </c>
      <c r="D15" s="19" t="s">
        <v>68</v>
      </c>
      <c r="E15" s="54" t="s">
        <v>82</v>
      </c>
      <c r="F15" s="18" t="s">
        <v>70</v>
      </c>
      <c r="G15" s="55" t="s">
        <v>142</v>
      </c>
      <c r="H15" s="56" t="s">
        <v>143</v>
      </c>
      <c r="I15" s="57">
        <v>44940</v>
      </c>
      <c r="J15" s="23" t="s">
        <v>85</v>
      </c>
      <c r="K15" s="75" t="s">
        <v>142</v>
      </c>
      <c r="L15" s="59" t="s">
        <v>144</v>
      </c>
      <c r="M15" s="60" t="s">
        <v>145</v>
      </c>
      <c r="N15" s="59" t="s">
        <v>76</v>
      </c>
      <c r="O15" s="61">
        <v>51917307</v>
      </c>
      <c r="P15" s="55">
        <v>8</v>
      </c>
      <c r="Q15" s="57">
        <v>44940</v>
      </c>
      <c r="R15" s="62">
        <v>44942</v>
      </c>
      <c r="S15" s="59" t="str">
        <f t="shared" si="0"/>
        <v>enero</v>
      </c>
      <c r="T15" s="63">
        <v>45046</v>
      </c>
      <c r="U15" s="27">
        <v>4</v>
      </c>
      <c r="V15" s="64">
        <v>9360540</v>
      </c>
      <c r="W15" s="27">
        <v>4</v>
      </c>
      <c r="X15" s="65">
        <v>2340135</v>
      </c>
      <c r="Y15" s="29" t="str" cm="1">
        <f t="array" ref="Y15">_xlfn.XLOOKUP([1]!Contratacion2023[[#This Row],[VALOR CUOTA (NUM)]],[1]LISTAS!$A$114:$A$124,[1]!NIVEL_HONORARIOS_PS[PERFIL])</f>
        <v>TÉCNICO NIVEL I</v>
      </c>
      <c r="Z15" s="66">
        <v>9900000003</v>
      </c>
      <c r="AA15" s="67" t="s">
        <v>146</v>
      </c>
      <c r="AB15" s="31" t="s">
        <v>78</v>
      </c>
      <c r="AC15" s="68">
        <v>44937</v>
      </c>
      <c r="AD15" s="67">
        <v>34308540</v>
      </c>
      <c r="AE15" s="72">
        <v>4600000038</v>
      </c>
      <c r="AF15" s="34">
        <v>44942</v>
      </c>
      <c r="AG15" s="69">
        <v>9360540</v>
      </c>
      <c r="AH15" s="37" t="s">
        <v>140</v>
      </c>
      <c r="AI15" s="37" t="str">
        <f>VLOOKUP(AH15,[1]!T_SUPERVISOR[#Data],2,FALSE)</f>
        <v>Directora Técnica</v>
      </c>
      <c r="AJ15" s="37" t="s">
        <v>147</v>
      </c>
      <c r="AK15" s="37" t="str">
        <f>VLOOKUP(AJ15,[1]!T_PROCESO[#Data],2,FALSE)</f>
        <v>Dirección Técnica</v>
      </c>
      <c r="AL15" s="38" t="s">
        <v>81</v>
      </c>
      <c r="AM15" s="70"/>
      <c r="AN15" s="70"/>
      <c r="AO15" s="70"/>
      <c r="AQ15" s="72"/>
      <c r="AR15" s="73"/>
      <c r="AS15" s="51"/>
      <c r="AU15" s="73"/>
      <c r="AV15" s="73"/>
      <c r="AW15" s="45">
        <f>IF([1]!Contratacion2023[[#This Row],[ADICIÓN/PRÓRROGA]]="NO",0)</f>
        <v>0</v>
      </c>
      <c r="AX15" s="46" t="str">
        <f>IF([1]!Contratacion2023[[#This Row],[ADICIÓN/PRÓRROGA]]="NO","N/A",[1]!Contratacion2023[[#This Row],[FECHA FIN PRORROGA]])</f>
        <v>N/A</v>
      </c>
      <c r="AY15" s="59"/>
      <c r="AZ15" s="59"/>
      <c r="BA15" s="59"/>
      <c r="BB15" s="47">
        <f>[1]!Contratacion2023[[#This Row],[VALOR INICIAL CONTRATO (NUM)]]+[1]!Contratacion2023[[#This Row],[VALOR CRP ADC]]</f>
        <v>9360540</v>
      </c>
      <c r="BC15" s="48">
        <f>[1]!Contratacion2023[[#This Row],[VALOR INICIAL CONTRATO (NUM)]]+[1]!Contratacion2023[[#This Row],[VALOR CRP ADC]]</f>
        <v>9360540</v>
      </c>
      <c r="BD15" s="48"/>
      <c r="BE15" s="48">
        <f>[1]!Contratacion2023[[#This Row],[VALOR TOTAL DEL CONTRATO]]-[1]!Contratacion2023[[#This Row],[VALOR VIGENTE]]</f>
        <v>0</v>
      </c>
      <c r="BJ15" s="51"/>
      <c r="BL15" s="73"/>
      <c r="BM15" s="51"/>
    </row>
    <row r="16" spans="1:65" x14ac:dyDescent="0.25">
      <c r="A16" s="53" t="s">
        <v>65</v>
      </c>
      <c r="B16" s="54" t="s">
        <v>66</v>
      </c>
      <c r="C16" s="54" t="s">
        <v>67</v>
      </c>
      <c r="D16" s="19" t="s">
        <v>68</v>
      </c>
      <c r="E16" s="54" t="s">
        <v>69</v>
      </c>
      <c r="F16" s="18" t="s">
        <v>70</v>
      </c>
      <c r="G16" s="55" t="s">
        <v>148</v>
      </c>
      <c r="H16" s="56" t="s">
        <v>149</v>
      </c>
      <c r="I16" s="57">
        <v>44939</v>
      </c>
      <c r="J16" s="23" t="s">
        <v>85</v>
      </c>
      <c r="K16" s="75" t="s">
        <v>148</v>
      </c>
      <c r="L16" s="59" t="s">
        <v>150</v>
      </c>
      <c r="M16" s="60" t="s">
        <v>151</v>
      </c>
      <c r="N16" s="59" t="s">
        <v>106</v>
      </c>
      <c r="O16" s="61">
        <v>1112462997</v>
      </c>
      <c r="P16" s="55">
        <v>7</v>
      </c>
      <c r="Q16" s="57">
        <v>44939</v>
      </c>
      <c r="R16" s="62">
        <v>44942</v>
      </c>
      <c r="S16" s="59" t="str">
        <f t="shared" si="0"/>
        <v>enero</v>
      </c>
      <c r="T16" s="63">
        <v>45046</v>
      </c>
      <c r="U16" s="27">
        <v>4</v>
      </c>
      <c r="V16" s="64">
        <v>14316116</v>
      </c>
      <c r="W16" s="27">
        <v>4</v>
      </c>
      <c r="X16" s="65">
        <v>3579029</v>
      </c>
      <c r="Y16" s="29" t="str" cm="1">
        <f t="array" ref="Y16">_xlfn.XLOOKUP([1]!Contratacion2023[[#This Row],[VALOR CUOTA (NUM)]],[1]LISTAS!$A$114:$A$124,[1]!NIVEL_HONORARIOS_PS[PERFIL])</f>
        <v>PROFESIONAL</v>
      </c>
      <c r="Z16" s="66">
        <v>9900000005</v>
      </c>
      <c r="AA16" s="67" t="s">
        <v>146</v>
      </c>
      <c r="AB16" s="31" t="s">
        <v>78</v>
      </c>
      <c r="AC16" s="68">
        <v>44937</v>
      </c>
      <c r="AD16" s="67">
        <v>14316117</v>
      </c>
      <c r="AE16" s="72">
        <v>4600000046</v>
      </c>
      <c r="AF16" s="34">
        <v>44942</v>
      </c>
      <c r="AG16" s="69">
        <v>14316116</v>
      </c>
      <c r="AH16" s="37" t="s">
        <v>140</v>
      </c>
      <c r="AI16" s="37" t="str">
        <f>VLOOKUP(AH16,[1]!T_SUPERVISOR[#Data],2,FALSE)</f>
        <v>Directora Técnica</v>
      </c>
      <c r="AJ16" s="37" t="s">
        <v>152</v>
      </c>
      <c r="AK16" s="37" t="str">
        <f>VLOOKUP(AJ16,[1]!T_PROCESO[#Data],2,FALSE)</f>
        <v>Dirección Técnica</v>
      </c>
      <c r="AL16" s="38" t="s">
        <v>81</v>
      </c>
      <c r="AM16" s="70"/>
      <c r="AN16" s="70"/>
      <c r="AO16" s="70"/>
      <c r="AQ16" s="72"/>
      <c r="AR16" s="73"/>
      <c r="AS16" s="51"/>
      <c r="AU16" s="73"/>
      <c r="AV16" s="73"/>
      <c r="AW16" s="45">
        <f>IF([1]!Contratacion2023[[#This Row],[ADICIÓN/PRÓRROGA]]="NO",0)</f>
        <v>0</v>
      </c>
      <c r="AX16" s="46" t="str">
        <f>IF([1]!Contratacion2023[[#This Row],[ADICIÓN/PRÓRROGA]]="NO","N/A",[1]!Contratacion2023[[#This Row],[FECHA FIN PRORROGA]])</f>
        <v>N/A</v>
      </c>
      <c r="AY16" s="59"/>
      <c r="AZ16" s="59"/>
      <c r="BA16" s="59"/>
      <c r="BB16" s="47">
        <f>[1]!Contratacion2023[[#This Row],[VALOR INICIAL CONTRATO (NUM)]]+[1]!Contratacion2023[[#This Row],[VALOR CRP ADC]]</f>
        <v>14316116</v>
      </c>
      <c r="BC16" s="48">
        <f>[1]!Contratacion2023[[#This Row],[VALOR INICIAL CONTRATO (NUM)]]+[1]!Contratacion2023[[#This Row],[VALOR CRP ADC]]</f>
        <v>14316116</v>
      </c>
      <c r="BD16" s="48"/>
      <c r="BE16" s="48">
        <f>[1]!Contratacion2023[[#This Row],[VALOR TOTAL DEL CONTRATO]]-[1]!Contratacion2023[[#This Row],[VALOR VIGENTE]]</f>
        <v>0</v>
      </c>
      <c r="BJ16" s="51"/>
      <c r="BL16" s="73"/>
      <c r="BM16" s="51"/>
    </row>
    <row r="17" spans="1:65" x14ac:dyDescent="0.25">
      <c r="A17" s="53" t="s">
        <v>65</v>
      </c>
      <c r="B17" s="54" t="s">
        <v>66</v>
      </c>
      <c r="C17" s="54" t="s">
        <v>67</v>
      </c>
      <c r="D17" s="19" t="s">
        <v>68</v>
      </c>
      <c r="E17" s="54" t="s">
        <v>82</v>
      </c>
      <c r="F17" s="18" t="s">
        <v>70</v>
      </c>
      <c r="G17" s="55" t="s">
        <v>153</v>
      </c>
      <c r="H17" s="56" t="s">
        <v>154</v>
      </c>
      <c r="I17" s="57">
        <v>44940</v>
      </c>
      <c r="J17" s="23" t="s">
        <v>155</v>
      </c>
      <c r="K17" s="75" t="s">
        <v>153</v>
      </c>
      <c r="L17" s="59" t="s">
        <v>156</v>
      </c>
      <c r="M17" s="60" t="s">
        <v>157</v>
      </c>
      <c r="N17" s="59" t="s">
        <v>76</v>
      </c>
      <c r="O17" s="61">
        <v>1113689069</v>
      </c>
      <c r="P17" s="55">
        <v>6</v>
      </c>
      <c r="Q17" s="57">
        <v>44940</v>
      </c>
      <c r="R17" s="62">
        <v>44942</v>
      </c>
      <c r="S17" s="59" t="str">
        <f t="shared" si="0"/>
        <v>enero</v>
      </c>
      <c r="T17" s="63">
        <v>45046</v>
      </c>
      <c r="U17" s="27">
        <v>4</v>
      </c>
      <c r="V17" s="64">
        <v>7158060</v>
      </c>
      <c r="W17" s="27">
        <v>4</v>
      </c>
      <c r="X17" s="65">
        <v>1789515</v>
      </c>
      <c r="Y17" s="29" t="str" cm="1">
        <f t="array" ref="Y17">_xlfn.XLOOKUP([1]!Contratacion2023[[#This Row],[VALOR CUOTA (NUM)]],[1]LISTAS!$A$114:$A$124,[1]!NIVEL_HONORARIOS_PS[PERFIL])</f>
        <v>ASISTENCIAL NIVEL II</v>
      </c>
      <c r="Z17" s="66">
        <v>9900000004</v>
      </c>
      <c r="AA17" s="67" t="s">
        <v>146</v>
      </c>
      <c r="AB17" s="31" t="s">
        <v>78</v>
      </c>
      <c r="AC17" s="68">
        <v>44937</v>
      </c>
      <c r="AD17" s="67">
        <v>78738669</v>
      </c>
      <c r="AE17" s="72">
        <v>4600000030</v>
      </c>
      <c r="AF17" s="34">
        <v>44942</v>
      </c>
      <c r="AG17" s="69">
        <v>7158060</v>
      </c>
      <c r="AH17" s="37" t="s">
        <v>140</v>
      </c>
      <c r="AI17" s="37" t="str">
        <f>VLOOKUP(AH17,[1]!T_SUPERVISOR[#Data],2,FALSE)</f>
        <v>Directora Técnica</v>
      </c>
      <c r="AJ17" s="37" t="s">
        <v>152</v>
      </c>
      <c r="AK17" s="37" t="str">
        <f>VLOOKUP(AJ17,[1]!T_PROCESO[#Data],2,FALSE)</f>
        <v>Dirección Técnica</v>
      </c>
      <c r="AL17" s="38" t="s">
        <v>81</v>
      </c>
      <c r="AM17" s="70"/>
      <c r="AN17" s="70"/>
      <c r="AO17" s="70"/>
      <c r="AQ17" s="72"/>
      <c r="AR17" s="73"/>
      <c r="AS17" s="51"/>
      <c r="AU17" s="73"/>
      <c r="AV17" s="73"/>
      <c r="AW17" s="45">
        <f>IF([1]!Contratacion2023[[#This Row],[ADICIÓN/PRÓRROGA]]="NO",0)</f>
        <v>0</v>
      </c>
      <c r="AX17" s="46" t="str">
        <f>IF([1]!Contratacion2023[[#This Row],[ADICIÓN/PRÓRROGA]]="NO","N/A",[1]!Contratacion2023[[#This Row],[FECHA FIN PRORROGA]])</f>
        <v>N/A</v>
      </c>
      <c r="AY17" s="59"/>
      <c r="AZ17" s="59"/>
      <c r="BA17" s="59"/>
      <c r="BB17" s="47">
        <f>[1]!Contratacion2023[[#This Row],[VALOR INICIAL CONTRATO (NUM)]]+[1]!Contratacion2023[[#This Row],[VALOR CRP ADC]]</f>
        <v>7158060</v>
      </c>
      <c r="BC17" s="48">
        <f>[1]!Contratacion2023[[#This Row],[VALOR INICIAL CONTRATO (NUM)]]+[1]!Contratacion2023[[#This Row],[VALOR CRP ADC]]</f>
        <v>7158060</v>
      </c>
      <c r="BD17" s="48"/>
      <c r="BE17" s="48">
        <f>[1]!Contratacion2023[[#This Row],[VALOR TOTAL DEL CONTRATO]]-[1]!Contratacion2023[[#This Row],[VALOR VIGENTE]]</f>
        <v>0</v>
      </c>
      <c r="BJ17" s="51"/>
      <c r="BL17" s="73"/>
      <c r="BM17" s="51"/>
    </row>
    <row r="18" spans="1:65" x14ac:dyDescent="0.25">
      <c r="A18" s="53" t="s">
        <v>65</v>
      </c>
      <c r="B18" s="54" t="s">
        <v>66</v>
      </c>
      <c r="C18" s="54" t="s">
        <v>67</v>
      </c>
      <c r="D18" s="19" t="s">
        <v>68</v>
      </c>
      <c r="E18" s="54" t="s">
        <v>82</v>
      </c>
      <c r="F18" s="18" t="s">
        <v>70</v>
      </c>
      <c r="G18" s="55" t="s">
        <v>158</v>
      </c>
      <c r="H18" s="56" t="s">
        <v>159</v>
      </c>
      <c r="I18" s="57">
        <v>44942</v>
      </c>
      <c r="J18" s="23" t="s">
        <v>155</v>
      </c>
      <c r="K18" s="75" t="s">
        <v>158</v>
      </c>
      <c r="L18" s="59" t="s">
        <v>160</v>
      </c>
      <c r="M18" s="60" t="s">
        <v>161</v>
      </c>
      <c r="N18" s="59" t="s">
        <v>76</v>
      </c>
      <c r="O18" s="61">
        <v>66985823</v>
      </c>
      <c r="P18" s="55">
        <v>1</v>
      </c>
      <c r="Q18" s="57">
        <v>44943</v>
      </c>
      <c r="R18" s="62">
        <v>44944</v>
      </c>
      <c r="S18" s="59" t="str">
        <f t="shared" si="0"/>
        <v>enero</v>
      </c>
      <c r="T18" s="63">
        <v>45046</v>
      </c>
      <c r="U18" s="27">
        <v>4</v>
      </c>
      <c r="V18" s="64">
        <v>9360540</v>
      </c>
      <c r="W18" s="27">
        <v>4</v>
      </c>
      <c r="X18" s="65">
        <v>2340135</v>
      </c>
      <c r="Y18" s="29" t="str" cm="1">
        <f t="array" ref="Y18">_xlfn.XLOOKUP([1]!Contratacion2023[[#This Row],[VALOR CUOTA (NUM)]],[1]LISTAS!$A$114:$A$124,[1]!NIVEL_HONORARIOS_PS[PERFIL])</f>
        <v>TÉCNICO NIVEL I</v>
      </c>
      <c r="Z18" s="66">
        <v>9900000012</v>
      </c>
      <c r="AA18" s="67" t="s">
        <v>146</v>
      </c>
      <c r="AB18" s="31" t="s">
        <v>78</v>
      </c>
      <c r="AC18" s="68">
        <v>44942</v>
      </c>
      <c r="AD18" s="67">
        <v>9360540</v>
      </c>
      <c r="AE18" s="72">
        <v>4600000049</v>
      </c>
      <c r="AF18" s="34">
        <v>44943</v>
      </c>
      <c r="AG18" s="77">
        <v>9360540</v>
      </c>
      <c r="AH18" s="37" t="s">
        <v>162</v>
      </c>
      <c r="AI18" s="37" t="str">
        <f>VLOOKUP(AH18,[1]!T_SUPERVISOR[#Data],2,FALSE)</f>
        <v>Profesional Universitario Código 219 Grado 1</v>
      </c>
      <c r="AJ18" s="37" t="s">
        <v>163</v>
      </c>
      <c r="AK18" s="37" t="s">
        <v>141</v>
      </c>
      <c r="AL18" s="38" t="s">
        <v>81</v>
      </c>
      <c r="AM18" s="70"/>
      <c r="AN18" s="70"/>
      <c r="AO18" s="70"/>
      <c r="AQ18" s="72"/>
      <c r="AR18" s="73"/>
      <c r="AS18" s="51"/>
      <c r="AU18" s="73"/>
      <c r="AV18" s="73"/>
      <c r="AW18" s="45">
        <f>IF([1]!Contratacion2023[[#This Row],[ADICIÓN/PRÓRROGA]]="NO",0)</f>
        <v>0</v>
      </c>
      <c r="AX18" s="46" t="str">
        <f>IF([1]!Contratacion2023[[#This Row],[ADICIÓN/PRÓRROGA]]="NO","N/A",[1]!Contratacion2023[[#This Row],[FECHA FIN PRORROGA]])</f>
        <v>N/A</v>
      </c>
      <c r="AY18" s="59"/>
      <c r="AZ18" s="59"/>
      <c r="BA18" s="59"/>
      <c r="BB18" s="47">
        <f>[1]!Contratacion2023[[#This Row],[VALOR INICIAL CONTRATO (NUM)]]+[1]!Contratacion2023[[#This Row],[VALOR CRP ADC]]</f>
        <v>9360540</v>
      </c>
      <c r="BC18" s="48">
        <f>[1]!Contratacion2023[[#This Row],[VALOR INICIAL CONTRATO (NUM)]]+[1]!Contratacion2023[[#This Row],[VALOR CRP ADC]]</f>
        <v>9360540</v>
      </c>
      <c r="BD18" s="48"/>
      <c r="BE18" s="48">
        <f>[1]!Contratacion2023[[#This Row],[VALOR TOTAL DEL CONTRATO]]-[1]!Contratacion2023[[#This Row],[VALOR VIGENTE]]</f>
        <v>0</v>
      </c>
      <c r="BJ18" s="51"/>
      <c r="BL18" s="73"/>
      <c r="BM18" s="51"/>
    </row>
    <row r="19" spans="1:65" x14ac:dyDescent="0.25">
      <c r="A19" s="53" t="s">
        <v>65</v>
      </c>
      <c r="B19" s="54" t="s">
        <v>66</v>
      </c>
      <c r="C19" s="54" t="s">
        <v>67</v>
      </c>
      <c r="D19" s="19" t="s">
        <v>68</v>
      </c>
      <c r="E19" s="54" t="s">
        <v>82</v>
      </c>
      <c r="F19" s="18" t="s">
        <v>70</v>
      </c>
      <c r="G19" s="55" t="s">
        <v>164</v>
      </c>
      <c r="H19" s="56" t="s">
        <v>165</v>
      </c>
      <c r="I19" s="57">
        <v>44940</v>
      </c>
      <c r="J19" s="23" t="s">
        <v>155</v>
      </c>
      <c r="K19" s="75" t="s">
        <v>164</v>
      </c>
      <c r="L19" s="59" t="s">
        <v>166</v>
      </c>
      <c r="M19" s="60" t="s">
        <v>167</v>
      </c>
      <c r="N19" s="59" t="s">
        <v>76</v>
      </c>
      <c r="O19" s="61">
        <v>66713852</v>
      </c>
      <c r="P19" s="55">
        <v>9</v>
      </c>
      <c r="Q19" s="57">
        <v>44940</v>
      </c>
      <c r="R19" s="62">
        <v>44942</v>
      </c>
      <c r="S19" s="59" t="str">
        <f t="shared" si="0"/>
        <v>enero</v>
      </c>
      <c r="T19" s="63">
        <v>45046</v>
      </c>
      <c r="U19" s="27">
        <v>4</v>
      </c>
      <c r="V19" s="64">
        <v>7158060</v>
      </c>
      <c r="W19" s="27">
        <v>4</v>
      </c>
      <c r="X19" s="65">
        <v>1789515</v>
      </c>
      <c r="Y19" s="29" t="str" cm="1">
        <f t="array" ref="Y19">_xlfn.XLOOKUP([1]!Contratacion2023[[#This Row],[VALOR CUOTA (NUM)]],[1]LISTAS!$A$114:$A$124,[1]!NIVEL_HONORARIOS_PS[PERFIL])</f>
        <v>ASISTENCIAL NIVEL II</v>
      </c>
      <c r="Z19" s="66">
        <v>9900000004</v>
      </c>
      <c r="AA19" s="67" t="s">
        <v>146</v>
      </c>
      <c r="AB19" s="31" t="s">
        <v>78</v>
      </c>
      <c r="AC19" s="68">
        <v>44937</v>
      </c>
      <c r="AD19" s="67">
        <v>78738669</v>
      </c>
      <c r="AE19" s="72">
        <v>4600000034</v>
      </c>
      <c r="AF19" s="34">
        <v>44942</v>
      </c>
      <c r="AG19" s="69">
        <v>7158060</v>
      </c>
      <c r="AH19" s="37" t="s">
        <v>140</v>
      </c>
      <c r="AI19" s="37" t="str">
        <f>VLOOKUP(AH19,[1]!T_SUPERVISOR[#Data],2,FALSE)</f>
        <v>Directora Técnica</v>
      </c>
      <c r="AJ19" s="37" t="s">
        <v>168</v>
      </c>
      <c r="AK19" s="37" t="str">
        <f>VLOOKUP(AJ19,[1]!T_PROCESO[#Data],2,FALSE)</f>
        <v>Dirección Técnica</v>
      </c>
      <c r="AL19" s="38" t="s">
        <v>81</v>
      </c>
      <c r="AM19" s="70"/>
      <c r="AN19" s="70"/>
      <c r="AO19" s="70"/>
      <c r="AQ19" s="72"/>
      <c r="AR19" s="73"/>
      <c r="AS19" s="51"/>
      <c r="AU19" s="73"/>
      <c r="AV19" s="73"/>
      <c r="AW19" s="45">
        <f>IF([1]!Contratacion2023[[#This Row],[ADICIÓN/PRÓRROGA]]="NO",0)</f>
        <v>0</v>
      </c>
      <c r="AX19" s="46" t="str">
        <f>IF([1]!Contratacion2023[[#This Row],[ADICIÓN/PRÓRROGA]]="NO","N/A",[1]!Contratacion2023[[#This Row],[FECHA FIN PRORROGA]])</f>
        <v>N/A</v>
      </c>
      <c r="AY19" s="59"/>
      <c r="AZ19" s="59"/>
      <c r="BA19" s="59"/>
      <c r="BB19" s="47">
        <f>[1]!Contratacion2023[[#This Row],[VALOR INICIAL CONTRATO (NUM)]]+[1]!Contratacion2023[[#This Row],[VALOR CRP ADC]]</f>
        <v>7158060</v>
      </c>
      <c r="BC19" s="48">
        <f>[1]!Contratacion2023[[#This Row],[VALOR INICIAL CONTRATO (NUM)]]+[1]!Contratacion2023[[#This Row],[VALOR CRP ADC]]</f>
        <v>7158060</v>
      </c>
      <c r="BD19" s="48"/>
      <c r="BE19" s="48">
        <f>[1]!Contratacion2023[[#This Row],[VALOR TOTAL DEL CONTRATO]]-[1]!Contratacion2023[[#This Row],[VALOR VIGENTE]]</f>
        <v>0</v>
      </c>
      <c r="BJ19" s="51"/>
      <c r="BL19" s="73"/>
      <c r="BM19" s="51"/>
    </row>
    <row r="20" spans="1:65" x14ac:dyDescent="0.25">
      <c r="A20" s="53" t="s">
        <v>65</v>
      </c>
      <c r="B20" s="54" t="s">
        <v>66</v>
      </c>
      <c r="C20" s="54" t="s">
        <v>67</v>
      </c>
      <c r="D20" s="19" t="s">
        <v>68</v>
      </c>
      <c r="E20" s="54" t="s">
        <v>82</v>
      </c>
      <c r="F20" s="18" t="s">
        <v>70</v>
      </c>
      <c r="G20" s="55" t="s">
        <v>169</v>
      </c>
      <c r="H20" s="56" t="s">
        <v>170</v>
      </c>
      <c r="I20" s="57">
        <v>44940</v>
      </c>
      <c r="J20" s="23" t="s">
        <v>155</v>
      </c>
      <c r="K20" s="75" t="s">
        <v>169</v>
      </c>
      <c r="L20" s="59" t="s">
        <v>171</v>
      </c>
      <c r="M20" s="60" t="s">
        <v>172</v>
      </c>
      <c r="N20" s="60" t="s">
        <v>106</v>
      </c>
      <c r="O20" s="61">
        <v>16794997</v>
      </c>
      <c r="P20" s="55">
        <v>2</v>
      </c>
      <c r="Q20" s="57">
        <v>44940</v>
      </c>
      <c r="R20" s="62">
        <v>44942</v>
      </c>
      <c r="S20" s="59" t="str">
        <f t="shared" si="0"/>
        <v>enero</v>
      </c>
      <c r="T20" s="63">
        <v>45046</v>
      </c>
      <c r="U20" s="27">
        <v>4</v>
      </c>
      <c r="V20" s="64">
        <v>12474000</v>
      </c>
      <c r="W20" s="27">
        <v>4</v>
      </c>
      <c r="X20" s="65">
        <v>3118500</v>
      </c>
      <c r="Y20" s="29" t="str" cm="1">
        <f t="array" ref="Y20">_xlfn.XLOOKUP([1]!Contratacion2023[[#This Row],[VALOR CUOTA (NUM)]],[1]LISTAS!$A$114:$A$124,[1]!NIVEL_HONORARIOS_PS[PERFIL])</f>
        <v>TÉCNICO NIVEL II</v>
      </c>
      <c r="Z20" s="66">
        <v>9900000003</v>
      </c>
      <c r="AA20" s="67" t="s">
        <v>146</v>
      </c>
      <c r="AB20" s="31" t="s">
        <v>78</v>
      </c>
      <c r="AC20" s="68">
        <v>44937</v>
      </c>
      <c r="AD20" s="67">
        <v>34308540</v>
      </c>
      <c r="AE20" s="72">
        <v>4600000037</v>
      </c>
      <c r="AF20" s="34">
        <v>44942</v>
      </c>
      <c r="AG20" s="69">
        <v>12474000</v>
      </c>
      <c r="AH20" s="37" t="s">
        <v>140</v>
      </c>
      <c r="AI20" s="37" t="str">
        <f>VLOOKUP(AH20,[1]!T_SUPERVISOR[#Data],2,FALSE)</f>
        <v>Directora Técnica</v>
      </c>
      <c r="AJ20" s="37" t="s">
        <v>147</v>
      </c>
      <c r="AK20" s="37" t="str">
        <f>VLOOKUP(AJ20,[1]!T_PROCESO[#Data],2,FALSE)</f>
        <v>Dirección Técnica</v>
      </c>
      <c r="AL20" s="38" t="s">
        <v>81</v>
      </c>
      <c r="AM20" s="70"/>
      <c r="AN20" s="70"/>
      <c r="AO20" s="70"/>
      <c r="AQ20" s="72"/>
      <c r="AR20" s="73"/>
      <c r="AS20" s="51"/>
      <c r="AU20" s="73"/>
      <c r="AV20" s="73"/>
      <c r="AW20" s="45">
        <f>IF([1]!Contratacion2023[[#This Row],[ADICIÓN/PRÓRROGA]]="NO",0)</f>
        <v>0</v>
      </c>
      <c r="AX20" s="46" t="str">
        <f>IF([1]!Contratacion2023[[#This Row],[ADICIÓN/PRÓRROGA]]="NO","N/A",[1]!Contratacion2023[[#This Row],[FECHA FIN PRORROGA]])</f>
        <v>N/A</v>
      </c>
      <c r="AY20" s="59"/>
      <c r="AZ20" s="59"/>
      <c r="BA20" s="59"/>
      <c r="BB20" s="47">
        <f>[1]!Contratacion2023[[#This Row],[VALOR INICIAL CONTRATO (NUM)]]+[1]!Contratacion2023[[#This Row],[VALOR CRP ADC]]</f>
        <v>12474000</v>
      </c>
      <c r="BC20" s="48">
        <f>[1]!Contratacion2023[[#This Row],[VALOR INICIAL CONTRATO (NUM)]]+[1]!Contratacion2023[[#This Row],[VALOR CRP ADC]]</f>
        <v>12474000</v>
      </c>
      <c r="BD20" s="48"/>
      <c r="BE20" s="48">
        <f>[1]!Contratacion2023[[#This Row],[VALOR TOTAL DEL CONTRATO]]-[1]!Contratacion2023[[#This Row],[VALOR VIGENTE]]</f>
        <v>0</v>
      </c>
      <c r="BJ20" s="51"/>
      <c r="BL20" s="73"/>
      <c r="BM20" s="51"/>
    </row>
    <row r="21" spans="1:65" x14ac:dyDescent="0.25">
      <c r="A21" s="53" t="s">
        <v>65</v>
      </c>
      <c r="B21" s="54" t="s">
        <v>66</v>
      </c>
      <c r="C21" s="54" t="s">
        <v>67</v>
      </c>
      <c r="D21" s="19" t="s">
        <v>68</v>
      </c>
      <c r="E21" s="54" t="s">
        <v>82</v>
      </c>
      <c r="F21" s="18" t="s">
        <v>70</v>
      </c>
      <c r="G21" s="55" t="s">
        <v>173</v>
      </c>
      <c r="H21" s="56" t="s">
        <v>174</v>
      </c>
      <c r="I21" s="57">
        <v>44940</v>
      </c>
      <c r="J21" s="23" t="s">
        <v>155</v>
      </c>
      <c r="K21" s="75" t="s">
        <v>173</v>
      </c>
      <c r="L21" s="59" t="s">
        <v>160</v>
      </c>
      <c r="M21" s="60" t="s">
        <v>175</v>
      </c>
      <c r="N21" s="59" t="s">
        <v>76</v>
      </c>
      <c r="O21" s="61">
        <v>1005871673</v>
      </c>
      <c r="P21" s="55">
        <v>2</v>
      </c>
      <c r="Q21" s="57">
        <v>44940</v>
      </c>
      <c r="R21" s="62">
        <v>44942</v>
      </c>
      <c r="S21" s="59" t="str">
        <f t="shared" si="0"/>
        <v>enero</v>
      </c>
      <c r="T21" s="63">
        <v>45046</v>
      </c>
      <c r="U21" s="27">
        <v>4</v>
      </c>
      <c r="V21" s="64">
        <v>7158060</v>
      </c>
      <c r="W21" s="27">
        <v>4</v>
      </c>
      <c r="X21" s="65">
        <v>1789515</v>
      </c>
      <c r="Y21" s="29" t="str" cm="1">
        <f t="array" ref="Y21">_xlfn.XLOOKUP([1]!Contratacion2023[[#This Row],[VALOR CUOTA (NUM)]],[1]LISTAS!$A$114:$A$124,[1]!NIVEL_HONORARIOS_PS[PERFIL])</f>
        <v>ASISTENCIAL NIVEL II</v>
      </c>
      <c r="Z21" s="66">
        <v>9900000004</v>
      </c>
      <c r="AA21" s="67" t="s">
        <v>146</v>
      </c>
      <c r="AB21" s="67" t="s">
        <v>78</v>
      </c>
      <c r="AC21" s="68">
        <v>44937</v>
      </c>
      <c r="AD21" s="67">
        <v>78738669</v>
      </c>
      <c r="AE21" s="72">
        <v>4600000032</v>
      </c>
      <c r="AF21" s="34">
        <v>44942</v>
      </c>
      <c r="AG21" s="69">
        <v>7158060</v>
      </c>
      <c r="AH21" s="37" t="s">
        <v>162</v>
      </c>
      <c r="AI21" s="37" t="str">
        <f>VLOOKUP(AH21,[1]!T_SUPERVISOR[#Data],2,FALSE)</f>
        <v>Profesional Universitario Código 219 Grado 1</v>
      </c>
      <c r="AJ21" s="37" t="s">
        <v>163</v>
      </c>
      <c r="AK21" s="37" t="str">
        <f>VLOOKUP(AJ21,[1]!T_PROCESO[#Data],2,FALSE)</f>
        <v>Dirección Técnica</v>
      </c>
      <c r="AL21" s="38" t="s">
        <v>81</v>
      </c>
      <c r="AM21" s="78"/>
      <c r="AN21" s="70"/>
      <c r="AO21" s="70"/>
      <c r="AQ21" s="72"/>
      <c r="AR21" s="73"/>
      <c r="AS21" s="51"/>
      <c r="AU21" s="73"/>
      <c r="AV21" s="73"/>
      <c r="AW21" s="45">
        <f>IF([1]!Contratacion2023[[#This Row],[ADICIÓN/PRÓRROGA]]="NO",0)</f>
        <v>0</v>
      </c>
      <c r="AX21" s="46" t="str">
        <f>IF([1]!Contratacion2023[[#This Row],[ADICIÓN/PRÓRROGA]]="NO","N/A",[1]!Contratacion2023[[#This Row],[FECHA FIN PRORROGA]])</f>
        <v>N/A</v>
      </c>
      <c r="AY21" s="59"/>
      <c r="AZ21" s="59"/>
      <c r="BA21" s="59"/>
      <c r="BB21" s="47">
        <f>[1]!Contratacion2023[[#This Row],[VALOR INICIAL CONTRATO (NUM)]]+[1]!Contratacion2023[[#This Row],[VALOR CRP ADC]]</f>
        <v>7158060</v>
      </c>
      <c r="BC21" s="48">
        <f>[1]!Contratacion2023[[#This Row],[VALOR INICIAL CONTRATO (NUM)]]+[1]!Contratacion2023[[#This Row],[VALOR CRP ADC]]</f>
        <v>7158060</v>
      </c>
      <c r="BD21" s="48"/>
      <c r="BE21" s="48">
        <f>[1]!Contratacion2023[[#This Row],[VALOR TOTAL DEL CONTRATO]]-[1]!Contratacion2023[[#This Row],[VALOR VIGENTE]]</f>
        <v>0</v>
      </c>
      <c r="BJ21" s="51"/>
      <c r="BL21" s="73"/>
      <c r="BM21" s="51"/>
    </row>
    <row r="22" spans="1:65" x14ac:dyDescent="0.25">
      <c r="A22" s="53" t="s">
        <v>65</v>
      </c>
      <c r="B22" s="54" t="s">
        <v>66</v>
      </c>
      <c r="C22" s="54" t="s">
        <v>67</v>
      </c>
      <c r="D22" s="19" t="s">
        <v>68</v>
      </c>
      <c r="E22" s="54" t="s">
        <v>82</v>
      </c>
      <c r="F22" s="18" t="s">
        <v>70</v>
      </c>
      <c r="G22" s="55" t="s">
        <v>176</v>
      </c>
      <c r="H22" s="56" t="s">
        <v>177</v>
      </c>
      <c r="I22" s="57">
        <v>44939</v>
      </c>
      <c r="J22" s="23" t="s">
        <v>155</v>
      </c>
      <c r="K22" s="75" t="s">
        <v>176</v>
      </c>
      <c r="L22" s="59" t="s">
        <v>160</v>
      </c>
      <c r="M22" s="60" t="s">
        <v>178</v>
      </c>
      <c r="N22" s="59" t="s">
        <v>106</v>
      </c>
      <c r="O22" s="61">
        <v>1144151726</v>
      </c>
      <c r="P22" s="55">
        <v>1</v>
      </c>
      <c r="Q22" s="57">
        <v>44939</v>
      </c>
      <c r="R22" s="62">
        <v>44942</v>
      </c>
      <c r="S22" s="59" t="str">
        <f t="shared" si="0"/>
        <v>enero</v>
      </c>
      <c r="T22" s="63">
        <v>45046</v>
      </c>
      <c r="U22" s="27">
        <v>4</v>
      </c>
      <c r="V22" s="64">
        <v>7158060</v>
      </c>
      <c r="W22" s="27">
        <v>4</v>
      </c>
      <c r="X22" s="65">
        <v>1789515</v>
      </c>
      <c r="Y22" s="29" t="str" cm="1">
        <f t="array" ref="Y22">_xlfn.XLOOKUP([1]!Contratacion2023[[#This Row],[VALOR CUOTA (NUM)]],[1]LISTAS!$A$114:$A$124,[1]!NIVEL_HONORARIOS_PS[PERFIL])</f>
        <v>ASISTENCIAL NIVEL II</v>
      </c>
      <c r="Z22" s="66">
        <v>9900000004</v>
      </c>
      <c r="AA22" s="67" t="s">
        <v>146</v>
      </c>
      <c r="AB22" s="67" t="s">
        <v>78</v>
      </c>
      <c r="AC22" s="68">
        <v>44937</v>
      </c>
      <c r="AD22" s="67">
        <v>78738669</v>
      </c>
      <c r="AE22" s="33">
        <v>4600000011</v>
      </c>
      <c r="AF22" s="34">
        <v>44939</v>
      </c>
      <c r="AG22" s="69">
        <v>7158060</v>
      </c>
      <c r="AH22" s="37" t="s">
        <v>162</v>
      </c>
      <c r="AI22" s="37" t="str">
        <f>VLOOKUP(AH22,[1]!T_SUPERVISOR[#Data],2,FALSE)</f>
        <v>Profesional Universitario Código 219 Grado 1</v>
      </c>
      <c r="AJ22" s="37" t="s">
        <v>163</v>
      </c>
      <c r="AK22" s="37" t="str">
        <f>VLOOKUP(AJ22,[1]!T_PROCESO[#Data],2,FALSE)</f>
        <v>Dirección Técnica</v>
      </c>
      <c r="AL22" s="38" t="s">
        <v>81</v>
      </c>
      <c r="AM22" s="78"/>
      <c r="AN22" s="70"/>
      <c r="AO22" s="70"/>
      <c r="AQ22" s="72"/>
      <c r="AR22" s="73"/>
      <c r="AS22" s="51"/>
      <c r="AU22" s="73"/>
      <c r="AV22" s="73"/>
      <c r="AW22" s="45">
        <f>IF([1]!Contratacion2023[[#This Row],[ADICIÓN/PRÓRROGA]]="NO",0)</f>
        <v>0</v>
      </c>
      <c r="AX22" s="46" t="str">
        <f>IF([1]!Contratacion2023[[#This Row],[ADICIÓN/PRÓRROGA]]="NO","N/A",[1]!Contratacion2023[[#This Row],[FECHA FIN PRORROGA]])</f>
        <v>N/A</v>
      </c>
      <c r="AY22" s="59"/>
      <c r="AZ22" s="59"/>
      <c r="BA22" s="59"/>
      <c r="BB22" s="47">
        <f>[1]!Contratacion2023[[#This Row],[VALOR INICIAL CONTRATO (NUM)]]+[1]!Contratacion2023[[#This Row],[VALOR CRP ADC]]</f>
        <v>7158060</v>
      </c>
      <c r="BC22" s="48">
        <f>[1]!Contratacion2023[[#This Row],[VALOR INICIAL CONTRATO (NUM)]]+[1]!Contratacion2023[[#This Row],[VALOR CRP ADC]]</f>
        <v>7158060</v>
      </c>
      <c r="BD22" s="48"/>
      <c r="BE22" s="48">
        <f>[1]!Contratacion2023[[#This Row],[VALOR TOTAL DEL CONTRATO]]-[1]!Contratacion2023[[#This Row],[VALOR VIGENTE]]</f>
        <v>0</v>
      </c>
      <c r="BJ22" s="51"/>
      <c r="BL22" s="73"/>
      <c r="BM22" s="51"/>
    </row>
    <row r="23" spans="1:65" x14ac:dyDescent="0.25">
      <c r="A23" s="53" t="s">
        <v>65</v>
      </c>
      <c r="B23" s="54" t="s">
        <v>179</v>
      </c>
      <c r="C23" s="54" t="s">
        <v>180</v>
      </c>
      <c r="D23" s="79" t="s">
        <v>181</v>
      </c>
      <c r="E23" s="54" t="s">
        <v>182</v>
      </c>
      <c r="F23" s="18" t="s">
        <v>183</v>
      </c>
      <c r="G23" s="55" t="s">
        <v>184</v>
      </c>
      <c r="H23" s="56" t="s">
        <v>185</v>
      </c>
      <c r="I23" s="57">
        <v>44972</v>
      </c>
      <c r="J23" s="23" t="s">
        <v>186</v>
      </c>
      <c r="K23" s="75" t="s">
        <v>184</v>
      </c>
      <c r="L23" s="59" t="s">
        <v>187</v>
      </c>
      <c r="M23" s="60" t="s">
        <v>188</v>
      </c>
      <c r="N23" s="60" t="s">
        <v>182</v>
      </c>
      <c r="O23" s="61">
        <v>901313162</v>
      </c>
      <c r="P23" s="55">
        <v>7</v>
      </c>
      <c r="Q23" s="57">
        <v>44973</v>
      </c>
      <c r="R23" s="62">
        <v>44959</v>
      </c>
      <c r="S23" s="59" t="s">
        <v>189</v>
      </c>
      <c r="T23" s="63">
        <v>45291</v>
      </c>
      <c r="U23" s="27">
        <v>11</v>
      </c>
      <c r="V23" s="81">
        <v>1800700</v>
      </c>
      <c r="W23" s="27" t="s">
        <v>182</v>
      </c>
      <c r="X23" s="82" t="s">
        <v>182</v>
      </c>
      <c r="Y23" s="83" t="str" cm="1">
        <f t="array" ref="Y23">_xlfn.XLOOKUP([1]!Contratacion2023[[#This Row],[VALOR CUOTA (NUM)]],[1]LISTAS!$A$114:$A$124,[1]!NIVEL_HONORARIOS_PS[PERFIL])</f>
        <v>N/A</v>
      </c>
      <c r="Z23" s="66" t="s">
        <v>182</v>
      </c>
      <c r="AA23" s="67" t="s">
        <v>182</v>
      </c>
      <c r="AB23" s="67"/>
      <c r="AC23" s="84" t="s">
        <v>182</v>
      </c>
      <c r="AD23" s="67" t="s">
        <v>182</v>
      </c>
      <c r="AE23" s="85" t="s">
        <v>182</v>
      </c>
      <c r="AF23" s="84" t="s">
        <v>182</v>
      </c>
      <c r="AG23" s="69" t="s">
        <v>182</v>
      </c>
      <c r="AH23" s="37" t="s">
        <v>190</v>
      </c>
      <c r="AI23" s="37" t="str">
        <f>VLOOKUP(AH23,[1]!T_SUPERVISOR[#Data],2,FALSE)</f>
        <v>Directora Administrativa y Financiera</v>
      </c>
      <c r="AJ23" s="37" t="s">
        <v>191</v>
      </c>
      <c r="AK23" s="37" t="str">
        <f>VLOOKUP(AJ23,[1]!T_PROCESO[#Data],2,FALSE)</f>
        <v>Dirección Administrativa y Financiera</v>
      </c>
      <c r="AL23" s="38" t="s">
        <v>81</v>
      </c>
      <c r="AM23" s="70"/>
      <c r="AN23" s="70"/>
      <c r="AO23" s="70"/>
      <c r="AQ23" s="72"/>
      <c r="AR23" s="73"/>
      <c r="AS23" s="51"/>
      <c r="AU23" s="73"/>
      <c r="AV23" s="73"/>
      <c r="AW23" s="45">
        <f>IF([1]!Contratacion2023[[#This Row],[ADICIÓN/PRÓRROGA]]="NO",0)</f>
        <v>0</v>
      </c>
      <c r="AX23" s="46" t="str">
        <f>IF([1]!Contratacion2023[[#This Row],[ADICIÓN/PRÓRROGA]]="NO","N/A",[1]!Contratacion2023[[#This Row],[FECHA FIN PRORROGA]])</f>
        <v>N/A</v>
      </c>
      <c r="AY23" s="59"/>
      <c r="AZ23" s="59"/>
      <c r="BA23" s="59"/>
      <c r="BB23" s="47">
        <f>[1]!Contratacion2023[[#This Row],[VALOR INICIAL CONTRATO (NUM)]]+[1]!Contratacion2023[[#This Row],[VALOR CRP ADC]]</f>
        <v>1800700</v>
      </c>
      <c r="BC23" s="86">
        <f>[1]!Contratacion2023[[#This Row],[VALOR INICIAL CONTRATO (NUM)]]+[1]!Contratacion2023[[#This Row],[VALOR CRP ADC]]</f>
        <v>1800700</v>
      </c>
      <c r="BD23" s="86"/>
      <c r="BE23" s="48">
        <f>[1]!Contratacion2023[[#This Row],[VALOR TOTAL DEL CONTRATO]]-[1]!Contratacion2023[[#This Row],[VALOR VIGENTE]]</f>
        <v>0</v>
      </c>
      <c r="BJ23" s="51"/>
      <c r="BL23" s="73"/>
      <c r="BM23" s="51"/>
    </row>
    <row r="24" spans="1:65" x14ac:dyDescent="0.25">
      <c r="A24" s="53" t="s">
        <v>65</v>
      </c>
      <c r="B24" s="54" t="s">
        <v>66</v>
      </c>
      <c r="C24" s="54" t="s">
        <v>67</v>
      </c>
      <c r="D24" s="79" t="s">
        <v>68</v>
      </c>
      <c r="E24" s="54" t="s">
        <v>82</v>
      </c>
      <c r="F24" s="18" t="s">
        <v>70</v>
      </c>
      <c r="G24" s="55" t="s">
        <v>192</v>
      </c>
      <c r="H24" s="56" t="s">
        <v>193</v>
      </c>
      <c r="I24" s="57">
        <v>44940</v>
      </c>
      <c r="J24" s="23" t="s">
        <v>155</v>
      </c>
      <c r="K24" s="75" t="s">
        <v>192</v>
      </c>
      <c r="L24" s="59" t="s">
        <v>160</v>
      </c>
      <c r="M24" s="60" t="s">
        <v>194</v>
      </c>
      <c r="N24" s="59" t="s">
        <v>106</v>
      </c>
      <c r="O24" s="61">
        <v>1144128710</v>
      </c>
      <c r="P24" s="55">
        <v>6</v>
      </c>
      <c r="Q24" s="57">
        <v>44940</v>
      </c>
      <c r="R24" s="62">
        <v>44942</v>
      </c>
      <c r="S24" s="59" t="str">
        <f>+TEXT(R24,"mmmm")</f>
        <v>enero</v>
      </c>
      <c r="T24" s="63">
        <v>45046</v>
      </c>
      <c r="U24" s="27">
        <v>4</v>
      </c>
      <c r="V24" s="64">
        <v>7158060</v>
      </c>
      <c r="W24" s="27">
        <v>4</v>
      </c>
      <c r="X24" s="65">
        <v>1789515</v>
      </c>
      <c r="Y24" s="29" t="str" cm="1">
        <f t="array" ref="Y24">_xlfn.XLOOKUP([1]!Contratacion2023[[#This Row],[VALOR CUOTA (NUM)]],[1]LISTAS!$A$114:$A$124,[1]!NIVEL_HONORARIOS_PS[PERFIL])</f>
        <v>ASISTENCIAL NIVEL II</v>
      </c>
      <c r="Z24" s="66">
        <v>9900000004</v>
      </c>
      <c r="AA24" s="67" t="s">
        <v>146</v>
      </c>
      <c r="AB24" s="67" t="s">
        <v>78</v>
      </c>
      <c r="AC24" s="68">
        <v>44937</v>
      </c>
      <c r="AD24" s="67">
        <v>78738669</v>
      </c>
      <c r="AE24" s="72">
        <v>4600000033</v>
      </c>
      <c r="AF24" s="34">
        <v>44942</v>
      </c>
      <c r="AG24" s="69">
        <v>7158060</v>
      </c>
      <c r="AH24" s="37" t="s">
        <v>162</v>
      </c>
      <c r="AI24" s="37" t="str">
        <f>VLOOKUP(AH24,[1]!T_SUPERVISOR[#Data],2,FALSE)</f>
        <v>Profesional Universitario Código 219 Grado 1</v>
      </c>
      <c r="AJ24" s="37" t="s">
        <v>163</v>
      </c>
      <c r="AK24" s="37" t="str">
        <f>VLOOKUP(AJ24,[1]!T_PROCESO[#Data],2,FALSE)</f>
        <v>Dirección Técnica</v>
      </c>
      <c r="AL24" s="38" t="s">
        <v>81</v>
      </c>
      <c r="AM24" s="78"/>
      <c r="AN24" s="70"/>
      <c r="AO24" s="70"/>
      <c r="AQ24" s="72"/>
      <c r="AR24" s="73"/>
      <c r="AS24" s="51"/>
      <c r="AU24" s="73"/>
      <c r="AV24" s="73"/>
      <c r="AW24" s="45">
        <f>IF([1]!Contratacion2023[[#This Row],[ADICIÓN/PRÓRROGA]]="NO",0)</f>
        <v>0</v>
      </c>
      <c r="AX24" s="46" t="str">
        <f>IF([1]!Contratacion2023[[#This Row],[ADICIÓN/PRÓRROGA]]="NO","N/A",[1]!Contratacion2023[[#This Row],[FECHA FIN PRORROGA]])</f>
        <v>N/A</v>
      </c>
      <c r="AY24" s="59"/>
      <c r="AZ24" s="59"/>
      <c r="BA24" s="59"/>
      <c r="BB24" s="47">
        <f>[1]!Contratacion2023[[#This Row],[VALOR INICIAL CONTRATO (NUM)]]+[1]!Contratacion2023[[#This Row],[VALOR CRP ADC]]</f>
        <v>7158060</v>
      </c>
      <c r="BC24" s="48">
        <f>[1]!Contratacion2023[[#This Row],[VALOR INICIAL CONTRATO (NUM)]]+[1]!Contratacion2023[[#This Row],[VALOR CRP ADC]]</f>
        <v>7158060</v>
      </c>
      <c r="BD24" s="48"/>
      <c r="BE24" s="48">
        <f>[1]!Contratacion2023[[#This Row],[VALOR TOTAL DEL CONTRATO]]-[1]!Contratacion2023[[#This Row],[VALOR VIGENTE]]</f>
        <v>0</v>
      </c>
      <c r="BJ24" s="51"/>
      <c r="BL24" s="73"/>
      <c r="BM24" s="51"/>
    </row>
    <row r="25" spans="1:65" x14ac:dyDescent="0.25">
      <c r="A25" s="87" t="s">
        <v>65</v>
      </c>
      <c r="B25" s="87" t="s">
        <v>66</v>
      </c>
      <c r="C25" s="87" t="s">
        <v>67</v>
      </c>
      <c r="D25" s="88" t="s">
        <v>68</v>
      </c>
      <c r="E25" s="87" t="s">
        <v>82</v>
      </c>
      <c r="F25" s="89" t="s">
        <v>70</v>
      </c>
      <c r="G25" s="88" t="s">
        <v>195</v>
      </c>
      <c r="H25" s="90" t="s">
        <v>196</v>
      </c>
      <c r="I25" s="91">
        <v>44939</v>
      </c>
      <c r="J25" s="92" t="s">
        <v>155</v>
      </c>
      <c r="K25" s="93" t="s">
        <v>195</v>
      </c>
      <c r="L25" s="87" t="s">
        <v>197</v>
      </c>
      <c r="M25" s="94" t="s">
        <v>197</v>
      </c>
      <c r="N25" s="95" t="s">
        <v>182</v>
      </c>
      <c r="O25" s="95" t="s">
        <v>182</v>
      </c>
      <c r="P25" s="88" t="s">
        <v>182</v>
      </c>
      <c r="Q25" s="91" t="s">
        <v>182</v>
      </c>
      <c r="R25" s="96" t="s">
        <v>182</v>
      </c>
      <c r="S25" s="97" t="s">
        <v>182</v>
      </c>
      <c r="T25" s="98" t="s">
        <v>182</v>
      </c>
      <c r="U25" s="99" t="s">
        <v>182</v>
      </c>
      <c r="V25" s="100" t="s">
        <v>182</v>
      </c>
      <c r="W25" s="99" t="s">
        <v>182</v>
      </c>
      <c r="X25" s="101" t="s">
        <v>182</v>
      </c>
      <c r="Y25" s="101" t="str" cm="1">
        <f t="array" ref="Y25">_xlfn.XLOOKUP([1]!Contratacion2023[[#This Row],[VALOR CUOTA (NUM)]],[1]LISTAS!$A$114:$A$124,[1]!NIVEL_HONORARIOS_PS[PERFIL])</f>
        <v>N/A</v>
      </c>
      <c r="Z25" s="94" t="s">
        <v>182</v>
      </c>
      <c r="AA25" s="102" t="s">
        <v>182</v>
      </c>
      <c r="AB25" s="102"/>
      <c r="AC25" s="103" t="s">
        <v>182</v>
      </c>
      <c r="AD25" s="102" t="s">
        <v>182</v>
      </c>
      <c r="AE25" s="104" t="s">
        <v>182</v>
      </c>
      <c r="AF25" s="103" t="s">
        <v>182</v>
      </c>
      <c r="AG25" s="105" t="s">
        <v>182</v>
      </c>
      <c r="AH25" s="106" t="s">
        <v>182</v>
      </c>
      <c r="AI25" s="106" t="s">
        <v>182</v>
      </c>
      <c r="AJ25" s="106" t="s">
        <v>182</v>
      </c>
      <c r="AK25" s="106" t="s">
        <v>182</v>
      </c>
      <c r="AL25" s="93" t="s">
        <v>182</v>
      </c>
      <c r="AM25" s="94" t="s">
        <v>182</v>
      </c>
      <c r="AN25" s="94" t="s">
        <v>182</v>
      </c>
      <c r="AO25" s="94" t="s">
        <v>182</v>
      </c>
      <c r="AP25" s="93" t="s">
        <v>182</v>
      </c>
      <c r="AQ25" s="93" t="s">
        <v>182</v>
      </c>
      <c r="AR25" s="88" t="s">
        <v>182</v>
      </c>
      <c r="AS25" s="94" t="s">
        <v>182</v>
      </c>
      <c r="AT25" s="100" t="s">
        <v>182</v>
      </c>
      <c r="AU25" s="88" t="s">
        <v>182</v>
      </c>
      <c r="AV25" s="88" t="s">
        <v>182</v>
      </c>
      <c r="AW25" s="107" t="s">
        <v>182</v>
      </c>
      <c r="AX25" s="46" t="str">
        <f>IF([1]!Contratacion2023[[#This Row],[ADICIÓN/PRÓRROGA]]="NO","N/A",[1]!Contratacion2023[[#This Row],[FECHA FIN PRORROGA]])</f>
        <v>N/A</v>
      </c>
      <c r="AY25" s="94" t="s">
        <v>182</v>
      </c>
      <c r="AZ25" s="94" t="s">
        <v>182</v>
      </c>
      <c r="BA25" s="94"/>
      <c r="BB25" s="108"/>
      <c r="BC25" s="94"/>
      <c r="BD25" s="94"/>
      <c r="BE25" s="109">
        <f>[1]!Contratacion2023[[#This Row],[VALOR TOTAL DEL CONTRATO]]-[1]!Contratacion2023[[#This Row],[VALOR VIGENTE]]</f>
        <v>0</v>
      </c>
      <c r="BF25" s="94" t="s">
        <v>182</v>
      </c>
      <c r="BG25" s="94"/>
      <c r="BH25" s="94"/>
      <c r="BI25" s="94" t="s">
        <v>182</v>
      </c>
      <c r="BJ25" s="94" t="s">
        <v>182</v>
      </c>
      <c r="BK25" s="88" t="s">
        <v>182</v>
      </c>
      <c r="BL25" s="88" t="s">
        <v>182</v>
      </c>
      <c r="BM25" s="94" t="s">
        <v>182</v>
      </c>
    </row>
    <row r="26" spans="1:65" x14ac:dyDescent="0.25">
      <c r="A26" s="53" t="s">
        <v>65</v>
      </c>
      <c r="B26" s="54" t="s">
        <v>66</v>
      </c>
      <c r="C26" s="54" t="s">
        <v>67</v>
      </c>
      <c r="D26" s="79" t="s">
        <v>68</v>
      </c>
      <c r="E26" s="54" t="s">
        <v>82</v>
      </c>
      <c r="F26" s="18" t="s">
        <v>70</v>
      </c>
      <c r="G26" s="55" t="s">
        <v>198</v>
      </c>
      <c r="H26" s="56" t="s">
        <v>199</v>
      </c>
      <c r="I26" s="57">
        <v>44940</v>
      </c>
      <c r="J26" s="23" t="s">
        <v>155</v>
      </c>
      <c r="K26" s="75" t="s">
        <v>198</v>
      </c>
      <c r="L26" s="59" t="s">
        <v>160</v>
      </c>
      <c r="M26" s="60" t="s">
        <v>200</v>
      </c>
      <c r="N26" s="59" t="s">
        <v>76</v>
      </c>
      <c r="O26" s="61">
        <v>1107091691</v>
      </c>
      <c r="P26" s="55">
        <v>8</v>
      </c>
      <c r="Q26" s="57">
        <v>44940</v>
      </c>
      <c r="R26" s="62">
        <v>44942</v>
      </c>
      <c r="S26" s="59" t="str">
        <f t="shared" ref="S26:S70" si="1">+TEXT(R26,"mmmm")</f>
        <v>enero</v>
      </c>
      <c r="T26" s="63">
        <v>45046</v>
      </c>
      <c r="U26" s="27">
        <v>4</v>
      </c>
      <c r="V26" s="64">
        <v>7158060</v>
      </c>
      <c r="W26" s="27">
        <v>4</v>
      </c>
      <c r="X26" s="65">
        <v>1789515</v>
      </c>
      <c r="Y26" s="29" t="str" cm="1">
        <f t="array" ref="Y26">_xlfn.XLOOKUP([1]!Contratacion2023[[#This Row],[VALOR CUOTA (NUM)]],[1]LISTAS!$A$114:$A$124,[1]!NIVEL_HONORARIOS_PS[PERFIL])</f>
        <v>ASISTENCIAL NIVEL II</v>
      </c>
      <c r="Z26" s="66">
        <v>9900000004</v>
      </c>
      <c r="AA26" s="67" t="s">
        <v>146</v>
      </c>
      <c r="AB26" s="67" t="s">
        <v>78</v>
      </c>
      <c r="AC26" s="68">
        <v>44937</v>
      </c>
      <c r="AD26" s="67">
        <v>78738669</v>
      </c>
      <c r="AE26" s="72">
        <v>4600000035</v>
      </c>
      <c r="AF26" s="34">
        <v>44942</v>
      </c>
      <c r="AG26" s="69">
        <v>7158060</v>
      </c>
      <c r="AH26" s="37" t="s">
        <v>162</v>
      </c>
      <c r="AI26" s="37" t="str">
        <f>VLOOKUP(AH26,[1]!T_SUPERVISOR[#Data],2,FALSE)</f>
        <v>Profesional Universitario Código 219 Grado 1</v>
      </c>
      <c r="AJ26" s="37" t="s">
        <v>163</v>
      </c>
      <c r="AK26" s="37" t="str">
        <f>VLOOKUP(AJ26,[1]!T_PROCESO[#Data],2,FALSE)</f>
        <v>Dirección Técnica</v>
      </c>
      <c r="AL26" s="38" t="s">
        <v>81</v>
      </c>
      <c r="AM26" s="78"/>
      <c r="AN26" s="70"/>
      <c r="AO26" s="70"/>
      <c r="AQ26" s="72"/>
      <c r="AR26" s="73"/>
      <c r="AS26" s="51"/>
      <c r="AU26" s="73"/>
      <c r="AV26" s="73"/>
      <c r="AW26" s="110">
        <f>IF([1]!Contratacion2023[[#This Row],[ADICIÓN/PRÓRROGA]]="NO",0)</f>
        <v>0</v>
      </c>
      <c r="AX26" s="46" t="str">
        <f>IF([1]!Contratacion2023[[#This Row],[ADICIÓN/PRÓRROGA]]="NO","N/A",[1]!Contratacion2023[[#This Row],[FECHA FIN PRORROGA]])</f>
        <v>N/A</v>
      </c>
      <c r="AY26" s="59"/>
      <c r="AZ26" s="59"/>
      <c r="BA26" s="59"/>
      <c r="BB26" s="47">
        <f>[1]!Contratacion2023[[#This Row],[VALOR INICIAL CONTRATO (NUM)]]+[1]!Contratacion2023[[#This Row],[VALOR CRP ADC]]</f>
        <v>7158060</v>
      </c>
      <c r="BC26" s="86">
        <f>[1]!Contratacion2023[[#This Row],[VALOR INICIAL CONTRATO (NUM)]]+[1]!Contratacion2023[[#This Row],[VALOR CRP ADC]]</f>
        <v>7158060</v>
      </c>
      <c r="BD26" s="86"/>
      <c r="BE26" s="86">
        <f>[1]!Contratacion2023[[#This Row],[VALOR TOTAL DEL CONTRATO]]-[1]!Contratacion2023[[#This Row],[VALOR VIGENTE]]</f>
        <v>0</v>
      </c>
      <c r="BJ26" s="51"/>
      <c r="BL26" s="73"/>
      <c r="BM26" s="51"/>
    </row>
    <row r="27" spans="1:65" x14ac:dyDescent="0.25">
      <c r="A27" s="53" t="s">
        <v>65</v>
      </c>
      <c r="B27" s="54" t="s">
        <v>66</v>
      </c>
      <c r="C27" s="54" t="s">
        <v>67</v>
      </c>
      <c r="D27" s="79" t="s">
        <v>68</v>
      </c>
      <c r="E27" s="54" t="s">
        <v>82</v>
      </c>
      <c r="F27" s="18" t="s">
        <v>70</v>
      </c>
      <c r="G27" s="55" t="s">
        <v>201</v>
      </c>
      <c r="H27" s="56" t="s">
        <v>202</v>
      </c>
      <c r="I27" s="57">
        <v>44942</v>
      </c>
      <c r="J27" s="23" t="s">
        <v>155</v>
      </c>
      <c r="K27" s="75" t="s">
        <v>201</v>
      </c>
      <c r="L27" s="59" t="s">
        <v>203</v>
      </c>
      <c r="M27" s="60" t="s">
        <v>204</v>
      </c>
      <c r="N27" s="59" t="s">
        <v>106</v>
      </c>
      <c r="O27" s="61">
        <v>14605600</v>
      </c>
      <c r="P27" s="55">
        <v>8</v>
      </c>
      <c r="Q27" s="57">
        <v>44940</v>
      </c>
      <c r="R27" s="57">
        <v>44943</v>
      </c>
      <c r="S27" s="59" t="str">
        <f t="shared" si="1"/>
        <v>enero</v>
      </c>
      <c r="T27" s="63">
        <v>45046</v>
      </c>
      <c r="U27" s="27">
        <v>4</v>
      </c>
      <c r="V27" s="64">
        <v>12474000</v>
      </c>
      <c r="W27" s="27">
        <v>4</v>
      </c>
      <c r="X27" s="65">
        <v>3118500</v>
      </c>
      <c r="Y27" s="29" t="str" cm="1">
        <f t="array" ref="Y27">_xlfn.XLOOKUP([1]!Contratacion2023[[#This Row],[VALOR CUOTA (NUM)]],[1]LISTAS!$A$114:$A$124,[1]!NIVEL_HONORARIOS_PS[PERFIL])</f>
        <v>TÉCNICO NIVEL II</v>
      </c>
      <c r="Z27" s="66">
        <v>9900000003</v>
      </c>
      <c r="AA27" s="67" t="s">
        <v>146</v>
      </c>
      <c r="AB27" s="67" t="s">
        <v>78</v>
      </c>
      <c r="AC27" s="68">
        <v>44937</v>
      </c>
      <c r="AD27" s="67">
        <v>34308540</v>
      </c>
      <c r="AE27" s="72">
        <v>4600000047</v>
      </c>
      <c r="AF27" s="34">
        <v>44943</v>
      </c>
      <c r="AG27" s="69">
        <v>12474000</v>
      </c>
      <c r="AH27" s="37" t="s">
        <v>162</v>
      </c>
      <c r="AI27" s="37" t="str">
        <f>VLOOKUP(AH27,[1]!T_SUPERVISOR[#Data],2,FALSE)</f>
        <v>Profesional Universitario Código 219 Grado 1</v>
      </c>
      <c r="AJ27" s="37" t="s">
        <v>163</v>
      </c>
      <c r="AK27" s="37" t="str">
        <f>VLOOKUP(AJ27,[1]!T_PROCESO[#Data],2,FALSE)</f>
        <v>Dirección Técnica</v>
      </c>
      <c r="AL27" s="38" t="s">
        <v>81</v>
      </c>
      <c r="AM27" s="78"/>
      <c r="AN27" s="70"/>
      <c r="AO27" s="70"/>
      <c r="AQ27" s="72"/>
      <c r="AR27" s="73"/>
      <c r="AS27" s="51"/>
      <c r="AU27" s="73"/>
      <c r="AV27" s="73"/>
      <c r="AW27" s="110">
        <f>IF([1]!Contratacion2023[[#This Row],[ADICIÓN/PRÓRROGA]]="NO",0)</f>
        <v>0</v>
      </c>
      <c r="AX27" s="46" t="str">
        <f>IF([1]!Contratacion2023[[#This Row],[ADICIÓN/PRÓRROGA]]="NO","N/A",[1]!Contratacion2023[[#This Row],[FECHA FIN PRORROGA]])</f>
        <v>N/A</v>
      </c>
      <c r="AY27" s="59"/>
      <c r="AZ27" s="59"/>
      <c r="BA27" s="59"/>
      <c r="BB27" s="47">
        <f>[1]!Contratacion2023[[#This Row],[VALOR INICIAL CONTRATO (NUM)]]+[1]!Contratacion2023[[#This Row],[VALOR CRP ADC]]</f>
        <v>12474000</v>
      </c>
      <c r="BC27" s="86">
        <f>[1]!Contratacion2023[[#This Row],[VALOR INICIAL CONTRATO (NUM)]]+[1]!Contratacion2023[[#This Row],[VALOR CRP ADC]]</f>
        <v>12474000</v>
      </c>
      <c r="BD27" s="86"/>
      <c r="BE27" s="86">
        <f>[1]!Contratacion2023[[#This Row],[VALOR TOTAL DEL CONTRATO]]-[1]!Contratacion2023[[#This Row],[VALOR VIGENTE]]</f>
        <v>0</v>
      </c>
      <c r="BJ27" s="51"/>
      <c r="BL27" s="73"/>
      <c r="BM27" s="51"/>
    </row>
    <row r="28" spans="1:65" x14ac:dyDescent="0.25">
      <c r="A28" s="53" t="s">
        <v>65</v>
      </c>
      <c r="B28" s="54" t="s">
        <v>66</v>
      </c>
      <c r="C28" s="54" t="s">
        <v>67</v>
      </c>
      <c r="D28" s="79" t="s">
        <v>68</v>
      </c>
      <c r="E28" s="54" t="s">
        <v>82</v>
      </c>
      <c r="F28" s="18" t="s">
        <v>70</v>
      </c>
      <c r="G28" s="55" t="s">
        <v>205</v>
      </c>
      <c r="H28" s="56" t="s">
        <v>206</v>
      </c>
      <c r="I28" s="57">
        <v>44940</v>
      </c>
      <c r="J28" s="23" t="s">
        <v>155</v>
      </c>
      <c r="K28" s="75" t="s">
        <v>205</v>
      </c>
      <c r="L28" s="59" t="s">
        <v>160</v>
      </c>
      <c r="M28" s="60" t="s">
        <v>207</v>
      </c>
      <c r="N28" s="59" t="s">
        <v>76</v>
      </c>
      <c r="O28" s="61">
        <v>31149325</v>
      </c>
      <c r="P28" s="55">
        <v>2</v>
      </c>
      <c r="Q28" s="57">
        <v>44940</v>
      </c>
      <c r="R28" s="62">
        <v>44942</v>
      </c>
      <c r="S28" s="59" t="str">
        <f t="shared" si="1"/>
        <v>enero</v>
      </c>
      <c r="T28" s="63">
        <v>45046</v>
      </c>
      <c r="U28" s="27">
        <v>4</v>
      </c>
      <c r="V28" s="64">
        <v>7158060</v>
      </c>
      <c r="W28" s="27">
        <v>4</v>
      </c>
      <c r="X28" s="65">
        <v>1789515</v>
      </c>
      <c r="Y28" s="29" t="str" cm="1">
        <f t="array" ref="Y28">_xlfn.XLOOKUP([1]!Contratacion2023[[#This Row],[VALOR CUOTA (NUM)]],[1]LISTAS!$A$114:$A$124,[1]!NIVEL_HONORARIOS_PS[PERFIL])</f>
        <v>ASISTENCIAL NIVEL II</v>
      </c>
      <c r="Z28" s="66">
        <v>9900000004</v>
      </c>
      <c r="AA28" s="67" t="s">
        <v>146</v>
      </c>
      <c r="AB28" s="67" t="s">
        <v>78</v>
      </c>
      <c r="AC28" s="68">
        <v>44937</v>
      </c>
      <c r="AD28" s="67">
        <v>78738669</v>
      </c>
      <c r="AE28" s="72">
        <v>4600000036</v>
      </c>
      <c r="AF28" s="34">
        <v>44942</v>
      </c>
      <c r="AG28" s="69">
        <v>7158060</v>
      </c>
      <c r="AH28" s="37" t="s">
        <v>162</v>
      </c>
      <c r="AI28" s="37" t="str">
        <f>VLOOKUP(AH28,[1]!T_SUPERVISOR[#Data],2,FALSE)</f>
        <v>Profesional Universitario Código 219 Grado 1</v>
      </c>
      <c r="AJ28" s="37" t="s">
        <v>163</v>
      </c>
      <c r="AK28" s="37" t="str">
        <f>VLOOKUP(AJ28,[1]!T_PROCESO[#Data],2,FALSE)</f>
        <v>Dirección Técnica</v>
      </c>
      <c r="AL28" s="38" t="s">
        <v>81</v>
      </c>
      <c r="AM28" s="78"/>
      <c r="AN28" s="70"/>
      <c r="AO28" s="70"/>
      <c r="AQ28" s="72"/>
      <c r="AR28" s="73"/>
      <c r="AS28" s="51"/>
      <c r="AU28" s="73"/>
      <c r="AV28" s="73"/>
      <c r="AW28" s="110">
        <f>IF([1]!Contratacion2023[[#This Row],[ADICIÓN/PRÓRROGA]]="NO",0)</f>
        <v>0</v>
      </c>
      <c r="AX28" s="46" t="str">
        <f>IF([1]!Contratacion2023[[#This Row],[ADICIÓN/PRÓRROGA]]="NO","N/A",[1]!Contratacion2023[[#This Row],[FECHA FIN PRORROGA]])</f>
        <v>N/A</v>
      </c>
      <c r="AY28" s="59"/>
      <c r="AZ28" s="59"/>
      <c r="BA28" s="59"/>
      <c r="BB28" s="47">
        <f>[1]!Contratacion2023[[#This Row],[VALOR INICIAL CONTRATO (NUM)]]+[1]!Contratacion2023[[#This Row],[VALOR CRP ADC]]</f>
        <v>7158060</v>
      </c>
      <c r="BC28" s="86">
        <f>[1]!Contratacion2023[[#This Row],[VALOR INICIAL CONTRATO (NUM)]]+[1]!Contratacion2023[[#This Row],[VALOR CRP ADC]]</f>
        <v>7158060</v>
      </c>
      <c r="BD28" s="86"/>
      <c r="BE28" s="86">
        <f>[1]!Contratacion2023[[#This Row],[VALOR TOTAL DEL CONTRATO]]-[1]!Contratacion2023[[#This Row],[VALOR VIGENTE]]</f>
        <v>0</v>
      </c>
      <c r="BJ28" s="51"/>
      <c r="BL28" s="73"/>
      <c r="BM28" s="51"/>
    </row>
    <row r="29" spans="1:65" x14ac:dyDescent="0.25">
      <c r="A29" s="53" t="s">
        <v>65</v>
      </c>
      <c r="B29" s="54" t="s">
        <v>66</v>
      </c>
      <c r="C29" s="54" t="s">
        <v>67</v>
      </c>
      <c r="D29" s="79" t="s">
        <v>68</v>
      </c>
      <c r="E29" s="54" t="s">
        <v>82</v>
      </c>
      <c r="F29" s="18" t="s">
        <v>70</v>
      </c>
      <c r="G29" s="55" t="s">
        <v>208</v>
      </c>
      <c r="H29" s="56" t="s">
        <v>209</v>
      </c>
      <c r="I29" s="57">
        <v>44940</v>
      </c>
      <c r="J29" s="23" t="s">
        <v>155</v>
      </c>
      <c r="K29" s="75" t="s">
        <v>208</v>
      </c>
      <c r="L29" s="59" t="s">
        <v>160</v>
      </c>
      <c r="M29" s="60" t="s">
        <v>210</v>
      </c>
      <c r="N29" s="59" t="s">
        <v>106</v>
      </c>
      <c r="O29" s="61">
        <v>1144099488</v>
      </c>
      <c r="P29" s="55">
        <v>1</v>
      </c>
      <c r="Q29" s="57">
        <v>44940</v>
      </c>
      <c r="R29" s="62">
        <v>44942</v>
      </c>
      <c r="S29" s="59" t="str">
        <f t="shared" si="1"/>
        <v>enero</v>
      </c>
      <c r="T29" s="63">
        <v>45046</v>
      </c>
      <c r="U29" s="27">
        <v>4</v>
      </c>
      <c r="V29" s="64">
        <v>7158060</v>
      </c>
      <c r="W29" s="27">
        <v>4</v>
      </c>
      <c r="X29" s="65">
        <v>1789515</v>
      </c>
      <c r="Y29" s="29" t="str" cm="1">
        <f t="array" ref="Y29">_xlfn.XLOOKUP([1]!Contratacion2023[[#This Row],[VALOR CUOTA (NUM)]],[1]LISTAS!$A$114:$A$124,[1]!NIVEL_HONORARIOS_PS[PERFIL])</f>
        <v>ASISTENCIAL NIVEL II</v>
      </c>
      <c r="Z29" s="66">
        <v>9900000004</v>
      </c>
      <c r="AA29" s="67" t="s">
        <v>146</v>
      </c>
      <c r="AB29" s="67" t="s">
        <v>78</v>
      </c>
      <c r="AC29" s="68">
        <v>44937</v>
      </c>
      <c r="AD29" s="67">
        <v>78738669</v>
      </c>
      <c r="AE29" s="72">
        <v>4600000031</v>
      </c>
      <c r="AF29" s="34">
        <v>44942</v>
      </c>
      <c r="AG29" s="69">
        <v>7158060</v>
      </c>
      <c r="AH29" s="37" t="s">
        <v>162</v>
      </c>
      <c r="AI29" s="37" t="str">
        <f>VLOOKUP(AH29,[1]!T_SUPERVISOR[#Data],2,FALSE)</f>
        <v>Profesional Universitario Código 219 Grado 1</v>
      </c>
      <c r="AJ29" s="37" t="s">
        <v>163</v>
      </c>
      <c r="AK29" s="37" t="str">
        <f>VLOOKUP(AJ29,[1]!T_PROCESO[#Data],2,FALSE)</f>
        <v>Dirección Técnica</v>
      </c>
      <c r="AL29" s="38" t="s">
        <v>81</v>
      </c>
      <c r="AM29" s="78"/>
      <c r="AN29" s="70"/>
      <c r="AO29" s="70"/>
      <c r="AQ29" s="72"/>
      <c r="AR29" s="73"/>
      <c r="AS29" s="51"/>
      <c r="AU29" s="73"/>
      <c r="AV29" s="73"/>
      <c r="AW29" s="110">
        <f>IF([1]!Contratacion2023[[#This Row],[ADICIÓN/PRÓRROGA]]="NO",0)</f>
        <v>0</v>
      </c>
      <c r="AX29" s="46" t="str">
        <f>IF([1]!Contratacion2023[[#This Row],[ADICIÓN/PRÓRROGA]]="NO","N/A",[1]!Contratacion2023[[#This Row],[FECHA FIN PRORROGA]])</f>
        <v>N/A</v>
      </c>
      <c r="AY29" s="59"/>
      <c r="AZ29" s="59"/>
      <c r="BA29" s="59"/>
      <c r="BB29" s="47">
        <f>[1]!Contratacion2023[[#This Row],[VALOR INICIAL CONTRATO (NUM)]]+[1]!Contratacion2023[[#This Row],[VALOR CRP ADC]]</f>
        <v>7158060</v>
      </c>
      <c r="BC29" s="86">
        <f>[1]!Contratacion2023[[#This Row],[VALOR INICIAL CONTRATO (NUM)]]+[1]!Contratacion2023[[#This Row],[VALOR CRP ADC]]</f>
        <v>7158060</v>
      </c>
      <c r="BD29" s="86"/>
      <c r="BE29" s="86">
        <f>[1]!Contratacion2023[[#This Row],[VALOR TOTAL DEL CONTRATO]]-[1]!Contratacion2023[[#This Row],[VALOR VIGENTE]]</f>
        <v>0</v>
      </c>
      <c r="BJ29" s="51"/>
      <c r="BL29" s="73"/>
      <c r="BM29" s="51"/>
    </row>
    <row r="30" spans="1:65" x14ac:dyDescent="0.25">
      <c r="A30" s="53" t="s">
        <v>65</v>
      </c>
      <c r="B30" s="54" t="s">
        <v>66</v>
      </c>
      <c r="C30" s="54" t="s">
        <v>67</v>
      </c>
      <c r="D30" s="79" t="s">
        <v>68</v>
      </c>
      <c r="E30" s="54" t="s">
        <v>82</v>
      </c>
      <c r="F30" s="18" t="s">
        <v>70</v>
      </c>
      <c r="G30" s="55" t="s">
        <v>211</v>
      </c>
      <c r="H30" s="56" t="s">
        <v>212</v>
      </c>
      <c r="I30" s="57">
        <v>44940</v>
      </c>
      <c r="J30" s="23" t="s">
        <v>155</v>
      </c>
      <c r="K30" s="75" t="s">
        <v>211</v>
      </c>
      <c r="L30" s="59" t="s">
        <v>213</v>
      </c>
      <c r="M30" s="60" t="s">
        <v>214</v>
      </c>
      <c r="N30" s="59" t="s">
        <v>106</v>
      </c>
      <c r="O30" s="61">
        <v>94513847</v>
      </c>
      <c r="P30" s="55">
        <v>5</v>
      </c>
      <c r="Q30" s="57">
        <v>44940</v>
      </c>
      <c r="R30" s="62">
        <v>44942</v>
      </c>
      <c r="S30" s="59" t="str">
        <f t="shared" si="1"/>
        <v>enero</v>
      </c>
      <c r="T30" s="63">
        <v>45046</v>
      </c>
      <c r="U30" s="27">
        <v>4</v>
      </c>
      <c r="V30" s="64">
        <v>9360540</v>
      </c>
      <c r="W30" s="27">
        <v>4</v>
      </c>
      <c r="X30" s="65">
        <v>2340135</v>
      </c>
      <c r="Y30" s="29" t="str" cm="1">
        <f t="array" ref="Y30">_xlfn.XLOOKUP([1]!Contratacion2023[[#This Row],[VALOR CUOTA (NUM)]],[1]LISTAS!$A$114:$A$124,[1]!NIVEL_HONORARIOS_PS[PERFIL])</f>
        <v>TÉCNICO NIVEL I</v>
      </c>
      <c r="Z30" s="66">
        <v>9900000001</v>
      </c>
      <c r="AA30" s="67" t="s">
        <v>77</v>
      </c>
      <c r="AB30" s="67" t="s">
        <v>78</v>
      </c>
      <c r="AC30" s="68">
        <v>44936</v>
      </c>
      <c r="AD30" s="67">
        <v>84224700</v>
      </c>
      <c r="AE30" s="72">
        <v>4600000039</v>
      </c>
      <c r="AF30" s="34">
        <v>44942</v>
      </c>
      <c r="AG30" s="69">
        <v>9360540</v>
      </c>
      <c r="AH30" s="37" t="s">
        <v>215</v>
      </c>
      <c r="AI30" s="37" t="str">
        <f>VLOOKUP(AH30,[1]!T_SUPERVISOR[#Data],2,FALSE)</f>
        <v>Profesional Especializado Código 222 Grado 3</v>
      </c>
      <c r="AJ30" s="37" t="s">
        <v>216</v>
      </c>
      <c r="AK30" s="37" t="str">
        <f>VLOOKUP(AJ30,[1]!T_PROCESO[#Data],2,FALSE)</f>
        <v>Dirección General</v>
      </c>
      <c r="AL30" s="38" t="s">
        <v>81</v>
      </c>
      <c r="AM30" s="78"/>
      <c r="AN30" s="70"/>
      <c r="AO30" s="70"/>
      <c r="AQ30" s="72"/>
      <c r="AR30" s="73"/>
      <c r="AS30" s="51"/>
      <c r="AU30" s="73"/>
      <c r="AV30" s="73"/>
      <c r="AW30" s="110">
        <f>IF([1]!Contratacion2023[[#This Row],[ADICIÓN/PRÓRROGA]]="NO",0)</f>
        <v>0</v>
      </c>
      <c r="AX30" s="46" t="str">
        <f>IF([1]!Contratacion2023[[#This Row],[ADICIÓN/PRÓRROGA]]="NO","N/A",[1]!Contratacion2023[[#This Row],[FECHA FIN PRORROGA]])</f>
        <v>N/A</v>
      </c>
      <c r="AY30" s="59"/>
      <c r="AZ30" s="59"/>
      <c r="BA30" s="59"/>
      <c r="BB30" s="47">
        <f>[1]!Contratacion2023[[#This Row],[VALOR INICIAL CONTRATO (NUM)]]+[1]!Contratacion2023[[#This Row],[VALOR CRP ADC]]</f>
        <v>9360540</v>
      </c>
      <c r="BC30" s="86">
        <f>[1]!Contratacion2023[[#This Row],[VALOR INICIAL CONTRATO (NUM)]]+[1]!Contratacion2023[[#This Row],[VALOR CRP ADC]]</f>
        <v>9360540</v>
      </c>
      <c r="BD30" s="86"/>
      <c r="BE30" s="86">
        <f>[1]!Contratacion2023[[#This Row],[VALOR TOTAL DEL CONTRATO]]-[1]!Contratacion2023[[#This Row],[VALOR VIGENTE]]</f>
        <v>0</v>
      </c>
      <c r="BJ30" s="51"/>
      <c r="BL30" s="73"/>
      <c r="BM30" s="51"/>
    </row>
    <row r="31" spans="1:65" x14ac:dyDescent="0.25">
      <c r="A31" s="53" t="s">
        <v>65</v>
      </c>
      <c r="B31" s="54" t="s">
        <v>66</v>
      </c>
      <c r="C31" s="54" t="s">
        <v>67</v>
      </c>
      <c r="D31" s="79" t="s">
        <v>68</v>
      </c>
      <c r="E31" s="54" t="s">
        <v>69</v>
      </c>
      <c r="F31" s="18" t="s">
        <v>70</v>
      </c>
      <c r="G31" s="55" t="s">
        <v>217</v>
      </c>
      <c r="H31" s="56" t="s">
        <v>218</v>
      </c>
      <c r="I31" s="57">
        <v>44945</v>
      </c>
      <c r="J31" s="23" t="s">
        <v>155</v>
      </c>
      <c r="K31" s="75" t="s">
        <v>217</v>
      </c>
      <c r="L31" s="59" t="s">
        <v>219</v>
      </c>
      <c r="M31" s="60" t="s">
        <v>220</v>
      </c>
      <c r="N31" s="59" t="s">
        <v>76</v>
      </c>
      <c r="O31" s="61">
        <v>29330247</v>
      </c>
      <c r="P31" s="55">
        <v>3</v>
      </c>
      <c r="Q31" s="57">
        <v>44945</v>
      </c>
      <c r="R31" s="62">
        <v>44946</v>
      </c>
      <c r="S31" s="59" t="str">
        <f t="shared" si="1"/>
        <v>enero</v>
      </c>
      <c r="T31" s="63">
        <v>45046</v>
      </c>
      <c r="U31" s="27">
        <v>4</v>
      </c>
      <c r="V31" s="64">
        <v>15417360</v>
      </c>
      <c r="W31" s="27">
        <v>4</v>
      </c>
      <c r="X31" s="65">
        <v>3854340</v>
      </c>
      <c r="Y31" s="29" t="str" cm="1">
        <f t="array" ref="Y31">_xlfn.XLOOKUP([1]!Contratacion2023[[#This Row],[VALOR CUOTA (NUM)]],[1]LISTAS!$A$114:$A$124,[1]!NIVEL_HONORARIOS_PS[PERFIL])</f>
        <v>PROFESIONAL ESPECIALIZADO</v>
      </c>
      <c r="Z31" s="66">
        <v>9900000006</v>
      </c>
      <c r="AA31" s="67" t="s">
        <v>77</v>
      </c>
      <c r="AB31" s="67" t="s">
        <v>78</v>
      </c>
      <c r="AC31" s="68">
        <v>44937</v>
      </c>
      <c r="AD31" s="67">
        <v>251299983</v>
      </c>
      <c r="AE31" s="72">
        <v>4600000050</v>
      </c>
      <c r="AF31" s="34">
        <v>44945</v>
      </c>
      <c r="AG31" s="69">
        <v>15417360</v>
      </c>
      <c r="AH31" s="37" t="s">
        <v>190</v>
      </c>
      <c r="AI31" s="37" t="str">
        <f>VLOOKUP(AH31,[1]!T_SUPERVISOR[#Data],2,FALSE)</f>
        <v>Directora Administrativa y Financiera</v>
      </c>
      <c r="AJ31" s="37" t="s">
        <v>191</v>
      </c>
      <c r="AK31" s="37" t="str">
        <f>VLOOKUP(AJ31,[1]!T_PROCESO[#Data],2,FALSE)</f>
        <v>Dirección Administrativa y Financiera</v>
      </c>
      <c r="AL31" s="38" t="s">
        <v>81</v>
      </c>
      <c r="AM31" s="78"/>
      <c r="AN31" s="70"/>
      <c r="AO31" s="70"/>
      <c r="AQ31" s="72"/>
      <c r="AR31" s="73"/>
      <c r="AS31" s="51"/>
      <c r="AU31" s="73"/>
      <c r="AV31" s="73"/>
      <c r="AW31" s="110">
        <f>IF([1]!Contratacion2023[[#This Row],[ADICIÓN/PRÓRROGA]]="NO",0)</f>
        <v>0</v>
      </c>
      <c r="AX31" s="46" t="str">
        <f>IF([1]!Contratacion2023[[#This Row],[ADICIÓN/PRÓRROGA]]="NO","N/A",[1]!Contratacion2023[[#This Row],[FECHA FIN PRORROGA]])</f>
        <v>N/A</v>
      </c>
      <c r="AY31" s="59"/>
      <c r="AZ31" s="59"/>
      <c r="BA31" s="59"/>
      <c r="BB31" s="47">
        <f>[1]!Contratacion2023[[#This Row],[VALOR INICIAL CONTRATO (NUM)]]+[1]!Contratacion2023[[#This Row],[VALOR CRP ADC]]</f>
        <v>15417360</v>
      </c>
      <c r="BC31" s="86">
        <f>[1]!Contratacion2023[[#This Row],[VALOR INICIAL CONTRATO (NUM)]]+[1]!Contratacion2023[[#This Row],[VALOR CRP ADC]]</f>
        <v>15417360</v>
      </c>
      <c r="BD31" s="86"/>
      <c r="BE31" s="86">
        <f>[1]!Contratacion2023[[#This Row],[VALOR TOTAL DEL CONTRATO]]-[1]!Contratacion2023[[#This Row],[VALOR VIGENTE]]</f>
        <v>0</v>
      </c>
      <c r="BJ31" s="51"/>
      <c r="BL31" s="73"/>
      <c r="BM31" s="51"/>
    </row>
    <row r="32" spans="1:65" x14ac:dyDescent="0.25">
      <c r="A32" s="53" t="s">
        <v>65</v>
      </c>
      <c r="B32" s="54" t="s">
        <v>66</v>
      </c>
      <c r="C32" s="54" t="s">
        <v>67</v>
      </c>
      <c r="D32" s="79" t="s">
        <v>68</v>
      </c>
      <c r="E32" s="54" t="s">
        <v>69</v>
      </c>
      <c r="F32" s="18" t="s">
        <v>70</v>
      </c>
      <c r="G32" s="55" t="s">
        <v>221</v>
      </c>
      <c r="H32" s="56" t="s">
        <v>222</v>
      </c>
      <c r="I32" s="57">
        <v>44940</v>
      </c>
      <c r="J32" s="23" t="s">
        <v>155</v>
      </c>
      <c r="K32" s="75" t="s">
        <v>221</v>
      </c>
      <c r="L32" s="59" t="s">
        <v>223</v>
      </c>
      <c r="M32" s="60" t="s">
        <v>224</v>
      </c>
      <c r="N32" s="59" t="s">
        <v>76</v>
      </c>
      <c r="O32" s="61">
        <v>1151934077</v>
      </c>
      <c r="P32" s="55">
        <v>4</v>
      </c>
      <c r="Q32" s="57">
        <v>44940</v>
      </c>
      <c r="R32" s="62">
        <v>44942</v>
      </c>
      <c r="S32" s="59" t="str">
        <f t="shared" si="1"/>
        <v>enero</v>
      </c>
      <c r="T32" s="63">
        <v>45046</v>
      </c>
      <c r="U32" s="27">
        <v>4</v>
      </c>
      <c r="V32" s="64">
        <v>14316116</v>
      </c>
      <c r="W32" s="27">
        <v>4</v>
      </c>
      <c r="X32" s="65">
        <v>3579029</v>
      </c>
      <c r="Y32" s="29" t="str" cm="1">
        <f t="array" ref="Y32">_xlfn.XLOOKUP([1]!Contratacion2023[[#This Row],[VALOR CUOTA (NUM)]],[1]LISTAS!$A$114:$A$124,[1]!NIVEL_HONORARIOS_PS[PERFIL])</f>
        <v>PROFESIONAL</v>
      </c>
      <c r="Z32" s="66">
        <v>9900000006</v>
      </c>
      <c r="AA32" s="67" t="s">
        <v>77</v>
      </c>
      <c r="AB32" s="67" t="s">
        <v>78</v>
      </c>
      <c r="AC32" s="68">
        <v>44937</v>
      </c>
      <c r="AD32" s="67">
        <v>251299983</v>
      </c>
      <c r="AE32" s="33">
        <v>4600000021</v>
      </c>
      <c r="AF32" s="34">
        <v>44940</v>
      </c>
      <c r="AG32" s="69">
        <v>14316116</v>
      </c>
      <c r="AH32" s="37" t="s">
        <v>190</v>
      </c>
      <c r="AI32" s="37" t="str">
        <f>VLOOKUP(AH32,[1]!T_SUPERVISOR[#Data],2,FALSE)</f>
        <v>Directora Administrativa y Financiera</v>
      </c>
      <c r="AJ32" s="37" t="s">
        <v>191</v>
      </c>
      <c r="AK32" s="37" t="str">
        <f>VLOOKUP(AJ32,[1]!T_PROCESO[#Data],2,FALSE)</f>
        <v>Dirección Administrativa y Financiera</v>
      </c>
      <c r="AL32" s="38" t="s">
        <v>81</v>
      </c>
      <c r="AM32" s="78"/>
      <c r="AN32" s="70"/>
      <c r="AO32" s="70"/>
      <c r="AQ32" s="72"/>
      <c r="AR32" s="73"/>
      <c r="AS32" s="51"/>
      <c r="AU32" s="73"/>
      <c r="AV32" s="73"/>
      <c r="AW32" s="110">
        <f>IF([1]!Contratacion2023[[#This Row],[ADICIÓN/PRÓRROGA]]="NO",0)</f>
        <v>0</v>
      </c>
      <c r="AX32" s="46" t="str">
        <f>IF([1]!Contratacion2023[[#This Row],[ADICIÓN/PRÓRROGA]]="NO","N/A",[1]!Contratacion2023[[#This Row],[FECHA FIN PRORROGA]])</f>
        <v>N/A</v>
      </c>
      <c r="AY32" s="59"/>
      <c r="AZ32" s="59"/>
      <c r="BA32" s="59"/>
      <c r="BB32" s="47">
        <f>[1]!Contratacion2023[[#This Row],[VALOR INICIAL CONTRATO (NUM)]]+[1]!Contratacion2023[[#This Row],[VALOR CRP ADC]]</f>
        <v>14316116</v>
      </c>
      <c r="BC32" s="86">
        <f>[1]!Contratacion2023[[#This Row],[VALOR INICIAL CONTRATO (NUM)]]+[1]!Contratacion2023[[#This Row],[VALOR CRP ADC]]</f>
        <v>14316116</v>
      </c>
      <c r="BD32" s="86"/>
      <c r="BE32" s="86">
        <f>[1]!Contratacion2023[[#This Row],[VALOR TOTAL DEL CONTRATO]]-[1]!Contratacion2023[[#This Row],[VALOR VIGENTE]]</f>
        <v>0</v>
      </c>
      <c r="BJ32" s="51"/>
      <c r="BL32" s="73"/>
      <c r="BM32" s="51"/>
    </row>
    <row r="33" spans="1:65" x14ac:dyDescent="0.25">
      <c r="A33" s="53" t="s">
        <v>65</v>
      </c>
      <c r="B33" s="54" t="s">
        <v>66</v>
      </c>
      <c r="C33" s="54" t="s">
        <v>67</v>
      </c>
      <c r="D33" s="79" t="s">
        <v>68</v>
      </c>
      <c r="E33" s="54" t="s">
        <v>82</v>
      </c>
      <c r="F33" s="18" t="s">
        <v>70</v>
      </c>
      <c r="G33" s="55" t="s">
        <v>225</v>
      </c>
      <c r="H33" s="56" t="s">
        <v>226</v>
      </c>
      <c r="I33" s="57">
        <v>44940</v>
      </c>
      <c r="J33" s="23" t="s">
        <v>155</v>
      </c>
      <c r="K33" s="75" t="s">
        <v>225</v>
      </c>
      <c r="L33" s="59" t="s">
        <v>227</v>
      </c>
      <c r="M33" s="60" t="s">
        <v>228</v>
      </c>
      <c r="N33" s="59" t="s">
        <v>76</v>
      </c>
      <c r="O33" s="61">
        <v>29361948</v>
      </c>
      <c r="P33" s="55">
        <v>0</v>
      </c>
      <c r="Q33" s="57">
        <v>44940</v>
      </c>
      <c r="R33" s="62">
        <v>44942</v>
      </c>
      <c r="S33" s="59" t="str">
        <f t="shared" si="1"/>
        <v>enero</v>
      </c>
      <c r="T33" s="63">
        <v>45046</v>
      </c>
      <c r="U33" s="27">
        <v>4</v>
      </c>
      <c r="V33" s="64">
        <v>9360540</v>
      </c>
      <c r="W33" s="27">
        <v>4</v>
      </c>
      <c r="X33" s="65">
        <v>2340135</v>
      </c>
      <c r="Y33" s="29" t="str" cm="1">
        <f t="array" ref="Y33">_xlfn.XLOOKUP([1]!Contratacion2023[[#This Row],[VALOR CUOTA (NUM)]],[1]LISTAS!$A$114:$A$124,[1]!NIVEL_HONORARIOS_PS[PERFIL])</f>
        <v>TÉCNICO NIVEL I</v>
      </c>
      <c r="Z33" s="66">
        <v>9900000001</v>
      </c>
      <c r="AA33" s="67" t="s">
        <v>77</v>
      </c>
      <c r="AB33" s="67" t="s">
        <v>78</v>
      </c>
      <c r="AC33" s="68">
        <v>44936</v>
      </c>
      <c r="AD33" s="67">
        <v>84224700</v>
      </c>
      <c r="AE33" s="72">
        <v>4600000042</v>
      </c>
      <c r="AF33" s="34">
        <v>44942</v>
      </c>
      <c r="AG33" s="69">
        <v>9360540</v>
      </c>
      <c r="AH33" s="37" t="s">
        <v>190</v>
      </c>
      <c r="AI33" s="37" t="str">
        <f>VLOOKUP(AH33,[1]!T_SUPERVISOR[#Data],2,FALSE)</f>
        <v>Directora Administrativa y Financiera</v>
      </c>
      <c r="AJ33" s="37" t="s">
        <v>229</v>
      </c>
      <c r="AK33" s="37" t="str">
        <f>VLOOKUP(AJ33,[1]!T_PROCESO[#Data],2,FALSE)</f>
        <v>Dirección Administrativa y Financiera</v>
      </c>
      <c r="AL33" s="38" t="s">
        <v>81</v>
      </c>
      <c r="AM33" s="78"/>
      <c r="AN33" s="70"/>
      <c r="AO33" s="70"/>
      <c r="AQ33" s="72"/>
      <c r="AR33" s="73"/>
      <c r="AS33" s="51"/>
      <c r="AU33" s="73"/>
      <c r="AV33" s="73"/>
      <c r="AW33" s="110">
        <f>IF([1]!Contratacion2023[[#This Row],[ADICIÓN/PRÓRROGA]]="NO",0)</f>
        <v>0</v>
      </c>
      <c r="AX33" s="46" t="str">
        <f>IF([1]!Contratacion2023[[#This Row],[ADICIÓN/PRÓRROGA]]="NO","N/A",[1]!Contratacion2023[[#This Row],[FECHA FIN PRORROGA]])</f>
        <v>N/A</v>
      </c>
      <c r="AY33" s="59"/>
      <c r="AZ33" s="59"/>
      <c r="BA33" s="59"/>
      <c r="BB33" s="47">
        <f>[1]!Contratacion2023[[#This Row],[VALOR INICIAL CONTRATO (NUM)]]+[1]!Contratacion2023[[#This Row],[VALOR CRP ADC]]</f>
        <v>9360540</v>
      </c>
      <c r="BC33" s="86">
        <f>[1]!Contratacion2023[[#This Row],[VALOR INICIAL CONTRATO (NUM)]]+[1]!Contratacion2023[[#This Row],[VALOR CRP ADC]]</f>
        <v>9360540</v>
      </c>
      <c r="BD33" s="86"/>
      <c r="BE33" s="86">
        <f>[1]!Contratacion2023[[#This Row],[VALOR TOTAL DEL CONTRATO]]-[1]!Contratacion2023[[#This Row],[VALOR VIGENTE]]</f>
        <v>0</v>
      </c>
      <c r="BJ33" s="51"/>
      <c r="BL33" s="73"/>
      <c r="BM33" s="51"/>
    </row>
    <row r="34" spans="1:65" x14ac:dyDescent="0.25">
      <c r="A34" s="53" t="s">
        <v>65</v>
      </c>
      <c r="B34" s="54" t="s">
        <v>66</v>
      </c>
      <c r="C34" s="54" t="s">
        <v>67</v>
      </c>
      <c r="D34" s="79" t="s">
        <v>68</v>
      </c>
      <c r="E34" s="54" t="s">
        <v>69</v>
      </c>
      <c r="F34" s="18" t="s">
        <v>70</v>
      </c>
      <c r="G34" s="55" t="s">
        <v>230</v>
      </c>
      <c r="H34" s="56" t="s">
        <v>231</v>
      </c>
      <c r="I34" s="57">
        <v>44940</v>
      </c>
      <c r="J34" s="23" t="s">
        <v>85</v>
      </c>
      <c r="K34" s="75" t="s">
        <v>230</v>
      </c>
      <c r="L34" s="59" t="s">
        <v>232</v>
      </c>
      <c r="M34" s="60" t="s">
        <v>233</v>
      </c>
      <c r="N34" s="59" t="s">
        <v>106</v>
      </c>
      <c r="O34" s="61">
        <v>1144071106</v>
      </c>
      <c r="P34" s="55">
        <v>1</v>
      </c>
      <c r="Q34" s="57">
        <v>44940</v>
      </c>
      <c r="R34" s="62">
        <v>44942</v>
      </c>
      <c r="S34" s="59" t="str">
        <f t="shared" si="1"/>
        <v>enero</v>
      </c>
      <c r="T34" s="63">
        <v>45046</v>
      </c>
      <c r="U34" s="27">
        <v>4</v>
      </c>
      <c r="V34" s="64">
        <v>14316116</v>
      </c>
      <c r="W34" s="27">
        <v>4</v>
      </c>
      <c r="X34" s="65">
        <v>3579029</v>
      </c>
      <c r="Y34" s="29" t="str" cm="1">
        <f t="array" ref="Y34">_xlfn.XLOOKUP([1]!Contratacion2023[[#This Row],[VALOR CUOTA (NUM)]],[1]LISTAS!$A$114:$A$124,[1]!NIVEL_HONORARIOS_PS[PERFIL])</f>
        <v>PROFESIONAL</v>
      </c>
      <c r="Z34" s="66">
        <v>9900000006</v>
      </c>
      <c r="AA34" s="67" t="s">
        <v>77</v>
      </c>
      <c r="AB34" s="67" t="s">
        <v>78</v>
      </c>
      <c r="AC34" s="68">
        <v>44937</v>
      </c>
      <c r="AD34" s="67">
        <v>251299983</v>
      </c>
      <c r="AE34" s="33">
        <v>4600000022</v>
      </c>
      <c r="AF34" s="34">
        <v>44940</v>
      </c>
      <c r="AG34" s="69">
        <v>14316116</v>
      </c>
      <c r="AH34" s="37" t="s">
        <v>190</v>
      </c>
      <c r="AI34" s="37" t="str">
        <f>VLOOKUP(AH34,[1]!T_SUPERVISOR[#Data],2,FALSE)</f>
        <v>Directora Administrativa y Financiera</v>
      </c>
      <c r="AJ34" s="37" t="s">
        <v>191</v>
      </c>
      <c r="AK34" s="37" t="str">
        <f>VLOOKUP(AJ34,[1]!T_PROCESO[#Data],2,FALSE)</f>
        <v>Dirección Administrativa y Financiera</v>
      </c>
      <c r="AL34" s="38" t="s">
        <v>81</v>
      </c>
      <c r="AM34" s="78"/>
      <c r="AN34" s="70"/>
      <c r="AO34" s="70"/>
      <c r="AQ34" s="72"/>
      <c r="AR34" s="73"/>
      <c r="AS34" s="51"/>
      <c r="AU34" s="73"/>
      <c r="AV34" s="73"/>
      <c r="AW34" s="110">
        <f>IF([1]!Contratacion2023[[#This Row],[ADICIÓN/PRÓRROGA]]="NO",0)</f>
        <v>0</v>
      </c>
      <c r="AX34" s="46" t="str">
        <f>IF([1]!Contratacion2023[[#This Row],[ADICIÓN/PRÓRROGA]]="NO","N/A",[1]!Contratacion2023[[#This Row],[FECHA FIN PRORROGA]])</f>
        <v>N/A</v>
      </c>
      <c r="AY34" s="59"/>
      <c r="AZ34" s="59"/>
      <c r="BA34" s="59"/>
      <c r="BB34" s="47">
        <f>[1]!Contratacion2023[[#This Row],[VALOR INICIAL CONTRATO (NUM)]]+[1]!Contratacion2023[[#This Row],[VALOR CRP ADC]]</f>
        <v>14316116</v>
      </c>
      <c r="BC34" s="86">
        <f>[1]!Contratacion2023[[#This Row],[VALOR INICIAL CONTRATO (NUM)]]+[1]!Contratacion2023[[#This Row],[VALOR CRP ADC]]</f>
        <v>14316116</v>
      </c>
      <c r="BD34" s="86"/>
      <c r="BE34" s="86">
        <f>[1]!Contratacion2023[[#This Row],[VALOR TOTAL DEL CONTRATO]]-[1]!Contratacion2023[[#This Row],[VALOR VIGENTE]]</f>
        <v>0</v>
      </c>
      <c r="BJ34" s="51"/>
      <c r="BL34" s="73"/>
      <c r="BM34" s="51"/>
    </row>
    <row r="35" spans="1:65" x14ac:dyDescent="0.25">
      <c r="A35" s="53" t="s">
        <v>65</v>
      </c>
      <c r="B35" s="54" t="s">
        <v>66</v>
      </c>
      <c r="C35" s="54" t="s">
        <v>67</v>
      </c>
      <c r="D35" s="79" t="s">
        <v>68</v>
      </c>
      <c r="E35" s="54" t="s">
        <v>69</v>
      </c>
      <c r="F35" s="18" t="s">
        <v>70</v>
      </c>
      <c r="G35" s="55" t="s">
        <v>234</v>
      </c>
      <c r="H35" s="56" t="s">
        <v>235</v>
      </c>
      <c r="I35" s="57">
        <v>44942</v>
      </c>
      <c r="J35" s="23" t="s">
        <v>85</v>
      </c>
      <c r="K35" s="75" t="s">
        <v>234</v>
      </c>
      <c r="L35" s="59" t="s">
        <v>236</v>
      </c>
      <c r="M35" s="60" t="s">
        <v>237</v>
      </c>
      <c r="N35" s="59" t="s">
        <v>106</v>
      </c>
      <c r="O35" s="61">
        <v>94552516</v>
      </c>
      <c r="P35" s="55">
        <v>9</v>
      </c>
      <c r="Q35" s="57">
        <v>44940</v>
      </c>
      <c r="R35" s="62">
        <v>44943</v>
      </c>
      <c r="S35" s="59" t="str">
        <f t="shared" si="1"/>
        <v>enero</v>
      </c>
      <c r="T35" s="63">
        <v>45046</v>
      </c>
      <c r="U35" s="27">
        <v>4</v>
      </c>
      <c r="V35" s="64">
        <v>22231804</v>
      </c>
      <c r="W35" s="27">
        <v>4</v>
      </c>
      <c r="X35" s="65">
        <v>5557951</v>
      </c>
      <c r="Y35" s="29" t="str" cm="1">
        <f t="array" ref="Y35">_xlfn.XLOOKUP([1]!Contratacion2023[[#This Row],[VALOR CUOTA (NUM)]],[1]LISTAS!$A$114:$A$124,[1]!NIVEL_HONORARIOS_PS[PERFIL])</f>
        <v>ASESOR NIVEL II * (DIRECTOR PROYECTO MALVA)</v>
      </c>
      <c r="Z35" s="66">
        <v>9900000006</v>
      </c>
      <c r="AA35" s="67" t="s">
        <v>77</v>
      </c>
      <c r="AB35" s="67" t="s">
        <v>78</v>
      </c>
      <c r="AC35" s="68">
        <v>44937</v>
      </c>
      <c r="AD35" s="67">
        <v>251299983</v>
      </c>
      <c r="AE35" s="72">
        <v>4600000048</v>
      </c>
      <c r="AF35" s="34">
        <v>44943</v>
      </c>
      <c r="AG35" s="69">
        <v>22231804</v>
      </c>
      <c r="AH35" s="37" t="s">
        <v>190</v>
      </c>
      <c r="AI35" s="37" t="str">
        <f>VLOOKUP(AH35,[1]!T_SUPERVISOR[#Data],2,FALSE)</f>
        <v>Directora Administrativa y Financiera</v>
      </c>
      <c r="AJ35" s="37" t="s">
        <v>229</v>
      </c>
      <c r="AK35" s="37" t="str">
        <f>VLOOKUP(AJ35,[1]!T_PROCESO[#Data],2,FALSE)</f>
        <v>Dirección Administrativa y Financiera</v>
      </c>
      <c r="AL35" s="38" t="s">
        <v>81</v>
      </c>
      <c r="AM35" s="78"/>
      <c r="AN35" s="70"/>
      <c r="AO35" s="70"/>
      <c r="AQ35" s="72"/>
      <c r="AR35" s="73"/>
      <c r="AS35" s="51"/>
      <c r="AU35" s="73"/>
      <c r="AV35" s="73"/>
      <c r="AW35" s="110">
        <f>IF([1]!Contratacion2023[[#This Row],[ADICIÓN/PRÓRROGA]]="NO",0)</f>
        <v>0</v>
      </c>
      <c r="AX35" s="46" t="str">
        <f>IF([1]!Contratacion2023[[#This Row],[ADICIÓN/PRÓRROGA]]="NO","N/A",[1]!Contratacion2023[[#This Row],[FECHA FIN PRORROGA]])</f>
        <v>N/A</v>
      </c>
      <c r="AY35" s="59"/>
      <c r="AZ35" s="59"/>
      <c r="BA35" s="59"/>
      <c r="BB35" s="47">
        <f>[1]!Contratacion2023[[#This Row],[VALOR INICIAL CONTRATO (NUM)]]+[1]!Contratacion2023[[#This Row],[VALOR CRP ADC]]</f>
        <v>22231804</v>
      </c>
      <c r="BC35" s="86">
        <f>[1]!Contratacion2023[[#This Row],[VALOR INICIAL CONTRATO (NUM)]]+[1]!Contratacion2023[[#This Row],[VALOR CRP ADC]]</f>
        <v>22231804</v>
      </c>
      <c r="BD35" s="86"/>
      <c r="BE35" s="86">
        <f>[1]!Contratacion2023[[#This Row],[VALOR TOTAL DEL CONTRATO]]-[1]!Contratacion2023[[#This Row],[VALOR VIGENTE]]</f>
        <v>0</v>
      </c>
      <c r="BJ35" s="51"/>
      <c r="BL35" s="73"/>
      <c r="BM35" s="51"/>
    </row>
    <row r="36" spans="1:65" x14ac:dyDescent="0.25">
      <c r="A36" s="53" t="s">
        <v>65</v>
      </c>
      <c r="B36" s="54" t="s">
        <v>66</v>
      </c>
      <c r="C36" s="54" t="s">
        <v>67</v>
      </c>
      <c r="D36" s="79" t="s">
        <v>68</v>
      </c>
      <c r="E36" s="54" t="s">
        <v>82</v>
      </c>
      <c r="F36" s="18" t="s">
        <v>70</v>
      </c>
      <c r="G36" s="55" t="s">
        <v>238</v>
      </c>
      <c r="H36" s="56" t="s">
        <v>239</v>
      </c>
      <c r="I36" s="57">
        <v>44940</v>
      </c>
      <c r="J36" s="23" t="s">
        <v>85</v>
      </c>
      <c r="K36" s="75" t="s">
        <v>238</v>
      </c>
      <c r="L36" s="59" t="s">
        <v>240</v>
      </c>
      <c r="M36" s="60" t="s">
        <v>241</v>
      </c>
      <c r="N36" s="59" t="s">
        <v>106</v>
      </c>
      <c r="O36" s="61">
        <v>1001343300</v>
      </c>
      <c r="P36" s="55">
        <v>1</v>
      </c>
      <c r="Q36" s="57">
        <v>44940</v>
      </c>
      <c r="R36" s="62">
        <v>44942</v>
      </c>
      <c r="S36" s="59" t="str">
        <f t="shared" si="1"/>
        <v>enero</v>
      </c>
      <c r="T36" s="63">
        <v>45046</v>
      </c>
      <c r="U36" s="27">
        <v>4</v>
      </c>
      <c r="V36" s="64">
        <v>12474000</v>
      </c>
      <c r="W36" s="27">
        <v>4</v>
      </c>
      <c r="X36" s="65">
        <v>3118500</v>
      </c>
      <c r="Y36" s="29" t="str" cm="1">
        <f t="array" ref="Y36">_xlfn.XLOOKUP([1]!Contratacion2023[[#This Row],[VALOR CUOTA (NUM)]],[1]LISTAS!$A$114:$A$124,[1]!NIVEL_HONORARIOS_PS[PERFIL])</f>
        <v>TÉCNICO NIVEL II</v>
      </c>
      <c r="Z36" s="66">
        <v>9900000001</v>
      </c>
      <c r="AA36" s="67" t="s">
        <v>77</v>
      </c>
      <c r="AB36" s="67" t="s">
        <v>78</v>
      </c>
      <c r="AC36" s="68">
        <v>44936</v>
      </c>
      <c r="AD36" s="67">
        <v>84224700</v>
      </c>
      <c r="AE36" s="72">
        <v>4600000045</v>
      </c>
      <c r="AF36" s="34">
        <v>44942</v>
      </c>
      <c r="AG36" s="69">
        <v>12474000</v>
      </c>
      <c r="AH36" s="37" t="s">
        <v>190</v>
      </c>
      <c r="AI36" s="37" t="str">
        <f>VLOOKUP(AH36,[1]!T_SUPERVISOR[#Data],2,FALSE)</f>
        <v>Directora Administrativa y Financiera</v>
      </c>
      <c r="AJ36" s="37" t="s">
        <v>242</v>
      </c>
      <c r="AK36" s="37" t="str">
        <f>VLOOKUP(AJ36,[1]!T_PROCESO[#Data],2,FALSE)</f>
        <v>Dirección Administrativa y Financiera</v>
      </c>
      <c r="AL36" s="38" t="s">
        <v>81</v>
      </c>
      <c r="AM36" s="78"/>
      <c r="AN36" s="70"/>
      <c r="AO36" s="70"/>
      <c r="AQ36" s="72"/>
      <c r="AR36" s="73"/>
      <c r="AS36" s="51"/>
      <c r="AU36" s="73"/>
      <c r="AV36" s="73"/>
      <c r="AW36" s="110">
        <f>IF([1]!Contratacion2023[[#This Row],[ADICIÓN/PRÓRROGA]]="NO",0)</f>
        <v>0</v>
      </c>
      <c r="AX36" s="46" t="str">
        <f>IF([1]!Contratacion2023[[#This Row],[ADICIÓN/PRÓRROGA]]="NO","N/A",[1]!Contratacion2023[[#This Row],[FECHA FIN PRORROGA]])</f>
        <v>N/A</v>
      </c>
      <c r="AY36" s="59"/>
      <c r="AZ36" s="59"/>
      <c r="BA36" s="59"/>
      <c r="BB36" s="47">
        <f>[1]!Contratacion2023[[#This Row],[VALOR INICIAL CONTRATO (NUM)]]+[1]!Contratacion2023[[#This Row],[VALOR CRP ADC]]</f>
        <v>12474000</v>
      </c>
      <c r="BC36" s="86">
        <f>[1]!Contratacion2023[[#This Row],[VALOR INICIAL CONTRATO (NUM)]]+[1]!Contratacion2023[[#This Row],[VALOR CRP ADC]]</f>
        <v>12474000</v>
      </c>
      <c r="BD36" s="86"/>
      <c r="BE36" s="86">
        <f>[1]!Contratacion2023[[#This Row],[VALOR TOTAL DEL CONTRATO]]-[1]!Contratacion2023[[#This Row],[VALOR VIGENTE]]</f>
        <v>0</v>
      </c>
      <c r="BJ36" s="51"/>
      <c r="BL36" s="73"/>
      <c r="BM36" s="51"/>
    </row>
    <row r="37" spans="1:65" x14ac:dyDescent="0.25">
      <c r="A37" s="53" t="s">
        <v>65</v>
      </c>
      <c r="B37" s="54" t="s">
        <v>66</v>
      </c>
      <c r="C37" s="54" t="s">
        <v>67</v>
      </c>
      <c r="D37" s="79" t="s">
        <v>68</v>
      </c>
      <c r="E37" s="54" t="s">
        <v>82</v>
      </c>
      <c r="F37" s="18" t="s">
        <v>70</v>
      </c>
      <c r="G37" s="55" t="s">
        <v>243</v>
      </c>
      <c r="H37" s="56" t="s">
        <v>244</v>
      </c>
      <c r="I37" s="57">
        <v>44940</v>
      </c>
      <c r="J37" s="23" t="s">
        <v>85</v>
      </c>
      <c r="K37" s="75" t="s">
        <v>243</v>
      </c>
      <c r="L37" s="59" t="s">
        <v>245</v>
      </c>
      <c r="M37" s="60" t="s">
        <v>246</v>
      </c>
      <c r="N37" s="59" t="s">
        <v>76</v>
      </c>
      <c r="O37" s="61">
        <v>1144165330</v>
      </c>
      <c r="P37" s="55">
        <v>8</v>
      </c>
      <c r="Q37" s="57">
        <v>44940</v>
      </c>
      <c r="R37" s="62">
        <v>44942</v>
      </c>
      <c r="S37" s="59" t="str">
        <f t="shared" si="1"/>
        <v>enero</v>
      </c>
      <c r="T37" s="63">
        <v>45046</v>
      </c>
      <c r="U37" s="27">
        <v>4</v>
      </c>
      <c r="V37" s="64">
        <v>7158060</v>
      </c>
      <c r="W37" s="27">
        <v>4</v>
      </c>
      <c r="X37" s="65">
        <v>1789515</v>
      </c>
      <c r="Y37" s="29" t="str" cm="1">
        <f t="array" ref="Y37">_xlfn.XLOOKUP([1]!Contratacion2023[[#This Row],[VALOR CUOTA (NUM)]],[1]LISTAS!$A$114:$A$124,[1]!NIVEL_HONORARIOS_PS[PERFIL])</f>
        <v>ASISTENCIAL NIVEL II</v>
      </c>
      <c r="Z37" s="66">
        <v>9900000000</v>
      </c>
      <c r="AA37" s="67" t="s">
        <v>77</v>
      </c>
      <c r="AB37" s="67" t="s">
        <v>78</v>
      </c>
      <c r="AC37" s="68">
        <v>44936</v>
      </c>
      <c r="AD37" s="67">
        <v>15482913</v>
      </c>
      <c r="AE37" s="72">
        <v>4600000043</v>
      </c>
      <c r="AF37" s="34">
        <v>44942</v>
      </c>
      <c r="AG37" s="69">
        <v>7158060</v>
      </c>
      <c r="AH37" s="37" t="s">
        <v>190</v>
      </c>
      <c r="AI37" s="37" t="str">
        <f>VLOOKUP(AH37,[1]!T_SUPERVISOR[#Data],2,FALSE)</f>
        <v>Directora Administrativa y Financiera</v>
      </c>
      <c r="AJ37" s="37" t="s">
        <v>229</v>
      </c>
      <c r="AK37" s="37" t="str">
        <f>VLOOKUP(AJ37,[1]!T_PROCESO[#Data],2,FALSE)</f>
        <v>Dirección Administrativa y Financiera</v>
      </c>
      <c r="AL37" s="38" t="s">
        <v>81</v>
      </c>
      <c r="AM37" s="78"/>
      <c r="AN37" s="70"/>
      <c r="AO37" s="70"/>
      <c r="AQ37" s="72"/>
      <c r="AR37" s="73"/>
      <c r="AS37" s="51"/>
      <c r="AU37" s="73"/>
      <c r="AV37" s="73"/>
      <c r="AW37" s="110">
        <f>IF([1]!Contratacion2023[[#This Row],[ADICIÓN/PRÓRROGA]]="NO",0)</f>
        <v>0</v>
      </c>
      <c r="AX37" s="46" t="str">
        <f>IF([1]!Contratacion2023[[#This Row],[ADICIÓN/PRÓRROGA]]="NO","N/A",[1]!Contratacion2023[[#This Row],[FECHA FIN PRORROGA]])</f>
        <v>N/A</v>
      </c>
      <c r="AY37" s="59"/>
      <c r="AZ37" s="59"/>
      <c r="BA37" s="59"/>
      <c r="BB37" s="47">
        <f>[1]!Contratacion2023[[#This Row],[VALOR INICIAL CONTRATO (NUM)]]+[1]!Contratacion2023[[#This Row],[VALOR CRP ADC]]</f>
        <v>7158060</v>
      </c>
      <c r="BC37" s="86">
        <f>[1]!Contratacion2023[[#This Row],[VALOR INICIAL CONTRATO (NUM)]]+[1]!Contratacion2023[[#This Row],[VALOR CRP ADC]]</f>
        <v>7158060</v>
      </c>
      <c r="BD37" s="86"/>
      <c r="BE37" s="86">
        <f>[1]!Contratacion2023[[#This Row],[VALOR TOTAL DEL CONTRATO]]-[1]!Contratacion2023[[#This Row],[VALOR VIGENTE]]</f>
        <v>0</v>
      </c>
      <c r="BJ37" s="51"/>
      <c r="BL37" s="73"/>
      <c r="BM37" s="51"/>
    </row>
    <row r="38" spans="1:65" x14ac:dyDescent="0.25">
      <c r="A38" s="53" t="s">
        <v>65</v>
      </c>
      <c r="B38" s="54" t="s">
        <v>66</v>
      </c>
      <c r="C38" s="54" t="s">
        <v>67</v>
      </c>
      <c r="D38" s="79" t="s">
        <v>68</v>
      </c>
      <c r="E38" s="54" t="s">
        <v>69</v>
      </c>
      <c r="F38" s="18" t="s">
        <v>70</v>
      </c>
      <c r="G38" s="55" t="s">
        <v>247</v>
      </c>
      <c r="H38" s="56" t="s">
        <v>248</v>
      </c>
      <c r="I38" s="57">
        <v>44940</v>
      </c>
      <c r="J38" s="23" t="s">
        <v>155</v>
      </c>
      <c r="K38" s="75" t="s">
        <v>247</v>
      </c>
      <c r="L38" s="59" t="s">
        <v>249</v>
      </c>
      <c r="M38" s="60" t="s">
        <v>250</v>
      </c>
      <c r="N38" s="59" t="s">
        <v>76</v>
      </c>
      <c r="O38" s="61">
        <v>38670190</v>
      </c>
      <c r="P38" s="55">
        <v>3</v>
      </c>
      <c r="Q38" s="57">
        <v>44940</v>
      </c>
      <c r="R38" s="62">
        <v>44942</v>
      </c>
      <c r="S38" s="59" t="str">
        <f t="shared" si="1"/>
        <v>enero</v>
      </c>
      <c r="T38" s="63">
        <v>45046</v>
      </c>
      <c r="U38" s="27">
        <v>4</v>
      </c>
      <c r="V38" s="64">
        <v>14316116</v>
      </c>
      <c r="W38" s="27">
        <v>4</v>
      </c>
      <c r="X38" s="65">
        <v>3579029</v>
      </c>
      <c r="Y38" s="29" t="str" cm="1">
        <f t="array" ref="Y38">_xlfn.XLOOKUP([1]!Contratacion2023[[#This Row],[VALOR CUOTA (NUM)]],[1]LISTAS!$A$114:$A$124,[1]!NIVEL_HONORARIOS_PS[PERFIL])</f>
        <v>PROFESIONAL</v>
      </c>
      <c r="Z38" s="66">
        <v>9900000006</v>
      </c>
      <c r="AA38" s="67" t="s">
        <v>77</v>
      </c>
      <c r="AB38" s="67" t="s">
        <v>78</v>
      </c>
      <c r="AC38" s="68">
        <v>44937</v>
      </c>
      <c r="AD38" s="67">
        <v>251299983</v>
      </c>
      <c r="AE38" s="33">
        <v>4600000024</v>
      </c>
      <c r="AF38" s="34">
        <v>44940</v>
      </c>
      <c r="AG38" s="69">
        <v>14316116</v>
      </c>
      <c r="AH38" s="37" t="s">
        <v>190</v>
      </c>
      <c r="AI38" s="37" t="str">
        <f>VLOOKUP(AH38,[1]!T_SUPERVISOR[#Data],2,FALSE)</f>
        <v>Directora Administrativa y Financiera</v>
      </c>
      <c r="AJ38" s="37" t="s">
        <v>229</v>
      </c>
      <c r="AK38" s="37" t="str">
        <f>VLOOKUP(AJ38,[1]!T_PROCESO[#Data],2,FALSE)</f>
        <v>Dirección Administrativa y Financiera</v>
      </c>
      <c r="AL38" s="38" t="s">
        <v>81</v>
      </c>
      <c r="AM38" s="78"/>
      <c r="AN38" s="70"/>
      <c r="AO38" s="70"/>
      <c r="AQ38" s="72"/>
      <c r="AR38" s="73"/>
      <c r="AS38" s="51"/>
      <c r="AU38" s="73"/>
      <c r="AV38" s="73"/>
      <c r="AW38" s="110">
        <f>IF([1]!Contratacion2023[[#This Row],[ADICIÓN/PRÓRROGA]]="NO",0)</f>
        <v>0</v>
      </c>
      <c r="AX38" s="46" t="str">
        <f>IF([1]!Contratacion2023[[#This Row],[ADICIÓN/PRÓRROGA]]="NO","N/A",[1]!Contratacion2023[[#This Row],[FECHA FIN PRORROGA]])</f>
        <v>N/A</v>
      </c>
      <c r="AY38" s="59"/>
      <c r="AZ38" s="59"/>
      <c r="BA38" s="59"/>
      <c r="BB38" s="47">
        <f>[1]!Contratacion2023[[#This Row],[VALOR INICIAL CONTRATO (NUM)]]+[1]!Contratacion2023[[#This Row],[VALOR CRP ADC]]</f>
        <v>14316116</v>
      </c>
      <c r="BC38" s="86">
        <f>[1]!Contratacion2023[[#This Row],[VALOR INICIAL CONTRATO (NUM)]]+[1]!Contratacion2023[[#This Row],[VALOR CRP ADC]]</f>
        <v>14316116</v>
      </c>
      <c r="BD38" s="86"/>
      <c r="BE38" s="86">
        <f>[1]!Contratacion2023[[#This Row],[VALOR TOTAL DEL CONTRATO]]-[1]!Contratacion2023[[#This Row],[VALOR VIGENTE]]</f>
        <v>0</v>
      </c>
      <c r="BJ38" s="51"/>
      <c r="BL38" s="73"/>
      <c r="BM38" s="51"/>
    </row>
    <row r="39" spans="1:65" x14ac:dyDescent="0.25">
      <c r="A39" s="53" t="s">
        <v>65</v>
      </c>
      <c r="B39" s="54" t="s">
        <v>66</v>
      </c>
      <c r="C39" s="54" t="s">
        <v>67</v>
      </c>
      <c r="D39" s="79" t="s">
        <v>68</v>
      </c>
      <c r="E39" s="54" t="s">
        <v>82</v>
      </c>
      <c r="F39" s="18" t="s">
        <v>70</v>
      </c>
      <c r="G39" s="55" t="s">
        <v>251</v>
      </c>
      <c r="H39" s="56" t="s">
        <v>252</v>
      </c>
      <c r="I39" s="57">
        <v>44940</v>
      </c>
      <c r="J39" s="23" t="s">
        <v>155</v>
      </c>
      <c r="K39" s="75" t="s">
        <v>251</v>
      </c>
      <c r="L39" s="59" t="s">
        <v>253</v>
      </c>
      <c r="M39" s="60" t="s">
        <v>254</v>
      </c>
      <c r="N39" s="59" t="s">
        <v>106</v>
      </c>
      <c r="O39" s="61">
        <v>10486892</v>
      </c>
      <c r="P39" s="55">
        <v>5</v>
      </c>
      <c r="Q39" s="57">
        <v>44940</v>
      </c>
      <c r="R39" s="62">
        <v>44942</v>
      </c>
      <c r="S39" s="59" t="str">
        <f t="shared" si="1"/>
        <v>enero</v>
      </c>
      <c r="T39" s="63">
        <v>45046</v>
      </c>
      <c r="U39" s="27">
        <v>4</v>
      </c>
      <c r="V39" s="64">
        <v>9360540</v>
      </c>
      <c r="W39" s="27">
        <v>4</v>
      </c>
      <c r="X39" s="65">
        <v>2340135</v>
      </c>
      <c r="Y39" s="29" t="str" cm="1">
        <f t="array" ref="Y39">_xlfn.XLOOKUP([1]!Contratacion2023[[#This Row],[VALOR CUOTA (NUM)]],[1]LISTAS!$A$114:$A$124,[1]!NIVEL_HONORARIOS_PS[PERFIL])</f>
        <v>TÉCNICO NIVEL I</v>
      </c>
      <c r="Z39" s="66">
        <v>9900000001</v>
      </c>
      <c r="AA39" s="67" t="s">
        <v>77</v>
      </c>
      <c r="AB39" s="67" t="s">
        <v>78</v>
      </c>
      <c r="AC39" s="68">
        <v>44936</v>
      </c>
      <c r="AD39" s="67">
        <v>84224700</v>
      </c>
      <c r="AE39" s="72">
        <v>4600000041</v>
      </c>
      <c r="AF39" s="34">
        <v>44942</v>
      </c>
      <c r="AG39" s="69">
        <v>9360540</v>
      </c>
      <c r="AH39" s="37" t="s">
        <v>190</v>
      </c>
      <c r="AI39" s="37" t="str">
        <f>VLOOKUP(AH39,[1]!T_SUPERVISOR[#Data],2,FALSE)</f>
        <v>Directora Administrativa y Financiera</v>
      </c>
      <c r="AJ39" s="37" t="s">
        <v>229</v>
      </c>
      <c r="AK39" s="37" t="str">
        <f>VLOOKUP(AJ39,[1]!T_PROCESO[#Data],2,FALSE)</f>
        <v>Dirección Administrativa y Financiera</v>
      </c>
      <c r="AL39" s="38" t="s">
        <v>81</v>
      </c>
      <c r="AM39" s="78"/>
      <c r="AN39" s="70"/>
      <c r="AO39" s="70"/>
      <c r="AQ39" s="72"/>
      <c r="AR39" s="73"/>
      <c r="AS39" s="51"/>
      <c r="AU39" s="73"/>
      <c r="AV39" s="73"/>
      <c r="AW39" s="110">
        <f>IF([1]!Contratacion2023[[#This Row],[ADICIÓN/PRÓRROGA]]="NO",0)</f>
        <v>0</v>
      </c>
      <c r="AX39" s="46" t="str">
        <f>IF([1]!Contratacion2023[[#This Row],[ADICIÓN/PRÓRROGA]]="NO","N/A",[1]!Contratacion2023[[#This Row],[FECHA FIN PRORROGA]])</f>
        <v>N/A</v>
      </c>
      <c r="AY39" s="59"/>
      <c r="AZ39" s="59"/>
      <c r="BA39" s="59"/>
      <c r="BB39" s="47">
        <f>[1]!Contratacion2023[[#This Row],[VALOR INICIAL CONTRATO (NUM)]]+[1]!Contratacion2023[[#This Row],[VALOR CRP ADC]]</f>
        <v>9360540</v>
      </c>
      <c r="BC39" s="86">
        <f>[1]!Contratacion2023[[#This Row],[VALOR INICIAL CONTRATO (NUM)]]+[1]!Contratacion2023[[#This Row],[VALOR CRP ADC]]</f>
        <v>9360540</v>
      </c>
      <c r="BD39" s="86"/>
      <c r="BE39" s="86">
        <f>[1]!Contratacion2023[[#This Row],[VALOR TOTAL DEL CONTRATO]]-[1]!Contratacion2023[[#This Row],[VALOR VIGENTE]]</f>
        <v>0</v>
      </c>
      <c r="BJ39" s="51"/>
      <c r="BL39" s="73"/>
      <c r="BM39" s="51"/>
    </row>
    <row r="40" spans="1:65" x14ac:dyDescent="0.25">
      <c r="A40" s="53" t="s">
        <v>65</v>
      </c>
      <c r="B40" s="54" t="s">
        <v>66</v>
      </c>
      <c r="C40" s="54" t="s">
        <v>67</v>
      </c>
      <c r="D40" s="79" t="s">
        <v>68</v>
      </c>
      <c r="E40" s="54" t="s">
        <v>82</v>
      </c>
      <c r="F40" s="18" t="s">
        <v>70</v>
      </c>
      <c r="G40" s="55" t="s">
        <v>255</v>
      </c>
      <c r="H40" s="56" t="s">
        <v>256</v>
      </c>
      <c r="I40" s="57">
        <v>44940</v>
      </c>
      <c r="J40" s="23" t="s">
        <v>155</v>
      </c>
      <c r="K40" s="75" t="s">
        <v>255</v>
      </c>
      <c r="L40" s="59" t="s">
        <v>257</v>
      </c>
      <c r="M40" s="60" t="s">
        <v>258</v>
      </c>
      <c r="N40" s="59" t="s">
        <v>106</v>
      </c>
      <c r="O40" s="61">
        <v>94431622</v>
      </c>
      <c r="P40" s="55">
        <v>2</v>
      </c>
      <c r="Q40" s="57">
        <v>44940</v>
      </c>
      <c r="R40" s="62">
        <v>44942</v>
      </c>
      <c r="S40" s="59" t="str">
        <f t="shared" si="1"/>
        <v>enero</v>
      </c>
      <c r="T40" s="63">
        <v>45046</v>
      </c>
      <c r="U40" s="27">
        <v>4</v>
      </c>
      <c r="V40" s="64">
        <v>8324852</v>
      </c>
      <c r="W40" s="27">
        <v>4</v>
      </c>
      <c r="X40" s="65">
        <v>2081213</v>
      </c>
      <c r="Y40" s="29" t="str" cm="1">
        <f t="array" ref="Y40">_xlfn.XLOOKUP([1]!Contratacion2023[[#This Row],[VALOR CUOTA (NUM)]],[1]LISTAS!$A$114:$A$124,[1]!NIVEL_HONORARIOS_PS[PERFIL])</f>
        <v>ASISTENCIAL NIVEL II * (MENSAJERO)</v>
      </c>
      <c r="Z40" s="66">
        <v>9900000000</v>
      </c>
      <c r="AA40" s="67" t="s">
        <v>77</v>
      </c>
      <c r="AB40" s="67" t="s">
        <v>78</v>
      </c>
      <c r="AC40" s="68">
        <v>44936</v>
      </c>
      <c r="AD40" s="67">
        <v>15482913</v>
      </c>
      <c r="AE40" s="72">
        <v>4600000044</v>
      </c>
      <c r="AF40" s="34">
        <v>44942</v>
      </c>
      <c r="AG40" s="69">
        <v>8324852</v>
      </c>
      <c r="AH40" s="37" t="s">
        <v>190</v>
      </c>
      <c r="AI40" s="37" t="str">
        <f>VLOOKUP(AH40,[1]!T_SUPERVISOR[#Data],2,FALSE)</f>
        <v>Directora Administrativa y Financiera</v>
      </c>
      <c r="AJ40" s="37" t="s">
        <v>229</v>
      </c>
      <c r="AK40" s="37" t="str">
        <f>VLOOKUP(AJ40,[1]!T_PROCESO[#Data],2,FALSE)</f>
        <v>Dirección Administrativa y Financiera</v>
      </c>
      <c r="AL40" s="38" t="s">
        <v>81</v>
      </c>
      <c r="AM40" s="78"/>
      <c r="AN40" s="70"/>
      <c r="AO40" s="70"/>
      <c r="AQ40" s="72"/>
      <c r="AR40" s="73"/>
      <c r="AS40" s="51"/>
      <c r="AU40" s="73"/>
      <c r="AV40" s="73"/>
      <c r="AW40" s="110">
        <f>IF([1]!Contratacion2023[[#This Row],[ADICIÓN/PRÓRROGA]]="NO",0)</f>
        <v>0</v>
      </c>
      <c r="AX40" s="46" t="str">
        <f>IF([1]!Contratacion2023[[#This Row],[ADICIÓN/PRÓRROGA]]="NO","N/A",[1]!Contratacion2023[[#This Row],[FECHA FIN PRORROGA]])</f>
        <v>N/A</v>
      </c>
      <c r="AY40" s="59"/>
      <c r="AZ40" s="59"/>
      <c r="BA40" s="59"/>
      <c r="BB40" s="47">
        <f>[1]!Contratacion2023[[#This Row],[VALOR INICIAL CONTRATO (NUM)]]+[1]!Contratacion2023[[#This Row],[VALOR CRP ADC]]</f>
        <v>8324852</v>
      </c>
      <c r="BC40" s="86">
        <f>[1]!Contratacion2023[[#This Row],[VALOR INICIAL CONTRATO (NUM)]]+[1]!Contratacion2023[[#This Row],[VALOR CRP ADC]]</f>
        <v>8324852</v>
      </c>
      <c r="BD40" s="86"/>
      <c r="BE40" s="86">
        <f>[1]!Contratacion2023[[#This Row],[VALOR TOTAL DEL CONTRATO]]-[1]!Contratacion2023[[#This Row],[VALOR VIGENTE]]</f>
        <v>0</v>
      </c>
      <c r="BJ40" s="51"/>
      <c r="BL40" s="73"/>
      <c r="BM40" s="51"/>
    </row>
    <row r="41" spans="1:65" x14ac:dyDescent="0.25">
      <c r="A41" s="53" t="s">
        <v>65</v>
      </c>
      <c r="B41" s="54" t="s">
        <v>66</v>
      </c>
      <c r="C41" s="54" t="s">
        <v>67</v>
      </c>
      <c r="D41" s="79" t="s">
        <v>68</v>
      </c>
      <c r="E41" s="54" t="s">
        <v>82</v>
      </c>
      <c r="F41" s="18" t="s">
        <v>70</v>
      </c>
      <c r="G41" s="55" t="s">
        <v>259</v>
      </c>
      <c r="H41" s="56" t="s">
        <v>260</v>
      </c>
      <c r="I41" s="57">
        <v>44940</v>
      </c>
      <c r="J41" s="23" t="s">
        <v>85</v>
      </c>
      <c r="K41" s="75" t="s">
        <v>259</v>
      </c>
      <c r="L41" s="59" t="s">
        <v>261</v>
      </c>
      <c r="M41" s="60" t="s">
        <v>262</v>
      </c>
      <c r="N41" s="59" t="s">
        <v>106</v>
      </c>
      <c r="O41" s="61">
        <v>15815921</v>
      </c>
      <c r="P41" s="55">
        <v>1</v>
      </c>
      <c r="Q41" s="57">
        <v>44940</v>
      </c>
      <c r="R41" s="62">
        <v>44942</v>
      </c>
      <c r="S41" s="59" t="str">
        <f t="shared" si="1"/>
        <v>enero</v>
      </c>
      <c r="T41" s="63">
        <v>45046</v>
      </c>
      <c r="U41" s="27">
        <v>4</v>
      </c>
      <c r="V41" s="64">
        <v>9360540</v>
      </c>
      <c r="W41" s="27">
        <v>4</v>
      </c>
      <c r="X41" s="65">
        <v>2340135</v>
      </c>
      <c r="Y41" s="29" t="str" cm="1">
        <f t="array" ref="Y41">_xlfn.XLOOKUP([1]!Contratacion2023[[#This Row],[VALOR CUOTA (NUM)]],[1]LISTAS!$A$114:$A$124,[1]!NIVEL_HONORARIOS_PS[PERFIL])</f>
        <v>TÉCNICO NIVEL I</v>
      </c>
      <c r="Z41" s="66">
        <v>9900000001</v>
      </c>
      <c r="AA41" s="67" t="s">
        <v>77</v>
      </c>
      <c r="AB41" s="67" t="s">
        <v>78</v>
      </c>
      <c r="AC41" s="68">
        <v>44936</v>
      </c>
      <c r="AD41" s="67">
        <v>84224700</v>
      </c>
      <c r="AE41" s="72">
        <v>4600000040</v>
      </c>
      <c r="AF41" s="34">
        <v>44942</v>
      </c>
      <c r="AG41" s="69">
        <v>9360540</v>
      </c>
      <c r="AH41" s="37" t="s">
        <v>190</v>
      </c>
      <c r="AI41" s="37" t="str">
        <f>VLOOKUP(AH41,[1]!T_SUPERVISOR[#Data],2,FALSE)</f>
        <v>Directora Administrativa y Financiera</v>
      </c>
      <c r="AJ41" s="37" t="s">
        <v>242</v>
      </c>
      <c r="AK41" s="37" t="str">
        <f>VLOOKUP(AJ41,[1]!T_PROCESO[#Data],2,FALSE)</f>
        <v>Dirección Administrativa y Financiera</v>
      </c>
      <c r="AL41" s="38" t="s">
        <v>81</v>
      </c>
      <c r="AM41" s="78"/>
      <c r="AN41" s="70"/>
      <c r="AO41" s="70"/>
      <c r="AQ41" s="72"/>
      <c r="AR41" s="73"/>
      <c r="AS41" s="51"/>
      <c r="AU41" s="73"/>
      <c r="AV41" s="73"/>
      <c r="AW41" s="110">
        <f>IF([1]!Contratacion2023[[#This Row],[ADICIÓN/PRÓRROGA]]="NO",0)</f>
        <v>0</v>
      </c>
      <c r="AX41" s="46" t="str">
        <f>IF([1]!Contratacion2023[[#This Row],[ADICIÓN/PRÓRROGA]]="NO","N/A",[1]!Contratacion2023[[#This Row],[FECHA FIN PRORROGA]])</f>
        <v>N/A</v>
      </c>
      <c r="AY41" s="59"/>
      <c r="AZ41" s="59"/>
      <c r="BA41" s="59"/>
      <c r="BB41" s="47">
        <f>[1]!Contratacion2023[[#This Row],[VALOR INICIAL CONTRATO (NUM)]]+[1]!Contratacion2023[[#This Row],[VALOR CRP ADC]]</f>
        <v>9360540</v>
      </c>
      <c r="BC41" s="86">
        <f>[1]!Contratacion2023[[#This Row],[VALOR INICIAL CONTRATO (NUM)]]+[1]!Contratacion2023[[#This Row],[VALOR CRP ADC]]</f>
        <v>9360540</v>
      </c>
      <c r="BD41" s="86"/>
      <c r="BE41" s="86">
        <f>[1]!Contratacion2023[[#This Row],[VALOR TOTAL DEL CONTRATO]]-[1]!Contratacion2023[[#This Row],[VALOR VIGENTE]]</f>
        <v>0</v>
      </c>
      <c r="BJ41" s="51"/>
      <c r="BL41" s="73"/>
      <c r="BM41" s="51"/>
    </row>
    <row r="42" spans="1:65" x14ac:dyDescent="0.25">
      <c r="A42" s="111" t="s">
        <v>263</v>
      </c>
      <c r="B42" s="112" t="s">
        <v>264</v>
      </c>
      <c r="C42" s="112" t="s">
        <v>67</v>
      </c>
      <c r="D42" s="113" t="s">
        <v>181</v>
      </c>
      <c r="E42" s="112" t="s">
        <v>182</v>
      </c>
      <c r="F42" s="112" t="s">
        <v>265</v>
      </c>
      <c r="G42" s="114" t="s">
        <v>266</v>
      </c>
      <c r="H42" s="115" t="s">
        <v>267</v>
      </c>
      <c r="I42" s="116">
        <v>44956</v>
      </c>
      <c r="J42" s="23" t="s">
        <v>85</v>
      </c>
      <c r="K42" s="75" t="s">
        <v>266</v>
      </c>
      <c r="L42" s="59" t="s">
        <v>268</v>
      </c>
      <c r="M42" s="60" t="s">
        <v>269</v>
      </c>
      <c r="N42" s="118" t="s">
        <v>182</v>
      </c>
      <c r="O42" s="119">
        <v>800126785</v>
      </c>
      <c r="P42" s="114">
        <v>7</v>
      </c>
      <c r="Q42" s="116">
        <v>44958</v>
      </c>
      <c r="R42" s="120">
        <v>44970</v>
      </c>
      <c r="S42" s="59" t="str">
        <f t="shared" si="1"/>
        <v>febrero</v>
      </c>
      <c r="T42" s="121">
        <v>45291</v>
      </c>
      <c r="U42" s="27">
        <v>11</v>
      </c>
      <c r="V42" s="122">
        <v>4257000</v>
      </c>
      <c r="W42" s="123" t="s">
        <v>182</v>
      </c>
      <c r="X42" s="124" t="s">
        <v>182</v>
      </c>
      <c r="Y42" s="29" t="str" cm="1">
        <f t="array" ref="Y42">_xlfn.XLOOKUP([1]!Contratacion2023[[#This Row],[VALOR CUOTA (NUM)]],[1]LISTAS!$A$114:$A$124,[1]!NIVEL_HONORARIOS_PS[PERFIL])</f>
        <v>N/A</v>
      </c>
      <c r="Z42" s="66">
        <v>9900000007</v>
      </c>
      <c r="AA42" s="67" t="s">
        <v>146</v>
      </c>
      <c r="AB42" s="67" t="s">
        <v>78</v>
      </c>
      <c r="AC42" s="125">
        <v>44937</v>
      </c>
      <c r="AD42" s="126">
        <v>7528000</v>
      </c>
      <c r="AE42" s="72">
        <v>4600000055</v>
      </c>
      <c r="AF42" s="127">
        <v>44964</v>
      </c>
      <c r="AG42" s="128">
        <v>4257000</v>
      </c>
      <c r="AH42" s="129" t="s">
        <v>111</v>
      </c>
      <c r="AI42" s="37" t="str">
        <f>VLOOKUP(AH42,[1]!T_SUPERVISOR[#Data],2,FALSE)</f>
        <v>Profesional Universitario Código 219 Grado 1</v>
      </c>
      <c r="AJ42" s="37" t="s">
        <v>112</v>
      </c>
      <c r="AK42" s="37" t="str">
        <f>VLOOKUP(AJ42,[1]!T_PROCESO[#Data],2,FALSE)</f>
        <v>Dirección Administrativa y Financiera</v>
      </c>
      <c r="AL42" s="38" t="s">
        <v>81</v>
      </c>
      <c r="AM42" s="130"/>
      <c r="AN42" s="130"/>
      <c r="AO42" s="130"/>
      <c r="AP42" s="131"/>
      <c r="AQ42" s="132"/>
      <c r="AR42" s="133"/>
      <c r="AS42" s="134"/>
      <c r="AT42" s="135"/>
      <c r="AU42" s="133"/>
      <c r="AV42" s="133"/>
      <c r="AW42" s="136">
        <f>IF([1]!Contratacion2023[[#This Row],[ADICIÓN/PRÓRROGA]]="NO",0)</f>
        <v>0</v>
      </c>
      <c r="AX42" s="46" t="str">
        <f>IF([1]!Contratacion2023[[#This Row],[ADICIÓN/PRÓRROGA]]="NO","N/A",[1]!Contratacion2023[[#This Row],[FECHA FIN PRORROGA]])</f>
        <v>N/A</v>
      </c>
      <c r="AY42" s="118"/>
      <c r="AZ42" s="118"/>
      <c r="BA42" s="118"/>
      <c r="BB42" s="86">
        <f>[1]!Contratacion2023[[#This Row],[VALOR INICIAL CONTRATO (NUM)]]+[1]!Contratacion2023[[#This Row],[VALOR CRP ADC]]</f>
        <v>4257000</v>
      </c>
      <c r="BC42" s="48">
        <f>[1]!Contratacion2023[[#This Row],[VALOR INICIAL CONTRATO (NUM)]]+[1]!Contratacion2023[[#This Row],[VALOR CRP ADC]]</f>
        <v>4257000</v>
      </c>
      <c r="BD42" s="137"/>
      <c r="BE42" s="137">
        <f>[1]!Contratacion2023[[#This Row],[VALOR TOTAL DEL CONTRATO]]-[1]!Contratacion2023[[#This Row],[VALOR VIGENTE]]</f>
        <v>0</v>
      </c>
      <c r="BF42" s="134"/>
      <c r="BG42" s="134"/>
      <c r="BH42" s="134"/>
      <c r="BI42" s="134"/>
      <c r="BJ42" s="134"/>
      <c r="BK42" s="133"/>
      <c r="BL42" s="133"/>
      <c r="BM42" s="134"/>
    </row>
    <row r="43" spans="1:65" x14ac:dyDescent="0.25">
      <c r="A43" s="111" t="s">
        <v>263</v>
      </c>
      <c r="B43" s="112" t="s">
        <v>270</v>
      </c>
      <c r="C43" s="112" t="s">
        <v>67</v>
      </c>
      <c r="D43" s="113" t="s">
        <v>181</v>
      </c>
      <c r="E43" s="112" t="s">
        <v>271</v>
      </c>
      <c r="F43" s="112" t="s">
        <v>265</v>
      </c>
      <c r="G43" s="114" t="s">
        <v>272</v>
      </c>
      <c r="H43" s="138" t="s">
        <v>273</v>
      </c>
      <c r="I43" s="116">
        <v>44966</v>
      </c>
      <c r="J43" s="23" t="s">
        <v>85</v>
      </c>
      <c r="K43" s="75" t="s">
        <v>272</v>
      </c>
      <c r="L43" s="59" t="s">
        <v>274</v>
      </c>
      <c r="M43" s="60" t="s">
        <v>275</v>
      </c>
      <c r="N43" s="118" t="s">
        <v>182</v>
      </c>
      <c r="O43" s="119">
        <v>900369097</v>
      </c>
      <c r="P43" s="114">
        <v>3</v>
      </c>
      <c r="Q43" s="116">
        <v>44992</v>
      </c>
      <c r="R43" s="120">
        <v>44994</v>
      </c>
      <c r="S43" s="59" t="str">
        <f t="shared" si="1"/>
        <v>marzo</v>
      </c>
      <c r="T43" s="121">
        <v>45291</v>
      </c>
      <c r="U43" s="140">
        <v>11</v>
      </c>
      <c r="V43" s="141">
        <v>1077981763</v>
      </c>
      <c r="W43" s="123" t="s">
        <v>182</v>
      </c>
      <c r="X43" s="124" t="s">
        <v>182</v>
      </c>
      <c r="Y43" s="29" t="str" cm="1">
        <f t="array" ref="Y43">_xlfn.XLOOKUP([1]!Contratacion2023[[#This Row],[VALOR CUOTA (NUM)]],[1]LISTAS!$A$114:$A$124,[1]!NIVEL_HONORARIOS_PS[PERFIL])</f>
        <v>N/A</v>
      </c>
      <c r="Z43" s="142">
        <v>9900000023</v>
      </c>
      <c r="AA43" s="143" t="s">
        <v>77</v>
      </c>
      <c r="AB43" s="67" t="s">
        <v>78</v>
      </c>
      <c r="AC43" s="125">
        <v>44949</v>
      </c>
      <c r="AD43" s="143">
        <v>1077981763</v>
      </c>
      <c r="AE43" s="132">
        <v>4600000105</v>
      </c>
      <c r="AF43" s="127">
        <v>44994</v>
      </c>
      <c r="AG43" s="128">
        <v>1077981763</v>
      </c>
      <c r="AH43" s="129" t="s">
        <v>190</v>
      </c>
      <c r="AI43" s="37" t="str">
        <f>VLOOKUP(AH43,[1]!T_SUPERVISOR[#Data],2,FALSE)</f>
        <v>Directora Administrativa y Financiera</v>
      </c>
      <c r="AJ43" s="37" t="s">
        <v>276</v>
      </c>
      <c r="AK43" s="37" t="str">
        <f>VLOOKUP(AJ43,[1]!T_PROCESO[#Data],2,FALSE)</f>
        <v>Dirección Administrativa y Financiera</v>
      </c>
      <c r="AL43" s="38" t="s">
        <v>277</v>
      </c>
      <c r="AM43" s="130"/>
      <c r="AN43" s="130"/>
      <c r="AO43" s="130"/>
      <c r="AP43" s="131"/>
      <c r="AQ43" s="144">
        <v>45281</v>
      </c>
      <c r="AR43" s="73">
        <v>9900000250</v>
      </c>
      <c r="AS43" s="125">
        <v>45247</v>
      </c>
      <c r="AT43" s="135">
        <v>146736385</v>
      </c>
      <c r="AU43" s="73">
        <v>4600000435</v>
      </c>
      <c r="AV43" s="145">
        <v>45282</v>
      </c>
      <c r="AW43" s="135">
        <v>146736385</v>
      </c>
      <c r="AX43" s="46">
        <f>IF([1]!Contratacion2023[[#This Row],[ADICIÓN/PRÓRROGA]]="NO","N/A",[1]!Contratacion2023[[#This Row],[FECHA FIN PRORROGA]])</f>
        <v>0</v>
      </c>
      <c r="AY43" s="118"/>
      <c r="AZ43" s="118"/>
      <c r="BA43" s="118"/>
      <c r="BB43" s="146">
        <f>[1]!Contratacion2023[[#This Row],[VALOR INICIAL CONTRATO (NUM)]]+[1]!Contratacion2023[[#This Row],[VALOR CRP ADC]]</f>
        <v>1224718148</v>
      </c>
      <c r="BC43" s="147">
        <f>[1]!Contratacion2023[[#This Row],[VALOR INICIAL CONTRATO (NUM)]]+[1]!Contratacion2023[[#This Row],[VALOR CRP ADC]]</f>
        <v>1224718148</v>
      </c>
      <c r="BD43" s="148"/>
      <c r="BE43" s="148">
        <f>[1]!Contratacion2023[[#This Row],[VALOR TOTAL DEL CONTRATO]]-[1]!Contratacion2023[[#This Row],[VALOR VIGENTE]]</f>
        <v>0</v>
      </c>
      <c r="BF43" s="134"/>
      <c r="BG43" s="134"/>
      <c r="BH43" s="134"/>
      <c r="BI43" s="134"/>
      <c r="BJ43" s="134"/>
      <c r="BK43" s="133"/>
      <c r="BL43" s="133"/>
      <c r="BM43" s="134"/>
    </row>
    <row r="44" spans="1:65" x14ac:dyDescent="0.25">
      <c r="A44" s="111" t="s">
        <v>263</v>
      </c>
      <c r="B44" s="54" t="s">
        <v>264</v>
      </c>
      <c r="C44" s="54" t="s">
        <v>67</v>
      </c>
      <c r="D44" s="79" t="s">
        <v>181</v>
      </c>
      <c r="E44" s="54" t="s">
        <v>182</v>
      </c>
      <c r="F44" s="18" t="s">
        <v>265</v>
      </c>
      <c r="G44" s="114" t="s">
        <v>278</v>
      </c>
      <c r="H44" s="56" t="s">
        <v>279</v>
      </c>
      <c r="I44" s="57">
        <v>44966</v>
      </c>
      <c r="J44" s="23" t="s">
        <v>85</v>
      </c>
      <c r="K44" s="75" t="s">
        <v>278</v>
      </c>
      <c r="L44" s="59" t="s">
        <v>280</v>
      </c>
      <c r="M44" s="60" t="s">
        <v>281</v>
      </c>
      <c r="N44" s="118" t="s">
        <v>182</v>
      </c>
      <c r="O44" s="61">
        <v>890304049</v>
      </c>
      <c r="P44" s="55">
        <v>5</v>
      </c>
      <c r="Q44" s="57">
        <v>44966</v>
      </c>
      <c r="R44" s="62">
        <v>44972</v>
      </c>
      <c r="S44" s="59" t="str">
        <f t="shared" si="1"/>
        <v>febrero</v>
      </c>
      <c r="T44" s="63">
        <v>45291</v>
      </c>
      <c r="U44" s="123">
        <v>11</v>
      </c>
      <c r="V44" s="122">
        <v>7260000</v>
      </c>
      <c r="W44" s="123">
        <v>11</v>
      </c>
      <c r="X44" s="65">
        <f>[1]!Contratacion2023[[#This Row],[VALOR INICIAL CONTRATO (NUM)]]/11</f>
        <v>660000</v>
      </c>
      <c r="Y44" s="29" t="e" cm="1">
        <f t="array" ref="Y44">_xlfn.XLOOKUP([1]!Contratacion2023[[#This Row],[VALOR CUOTA (NUM)]],[1]LISTAS!$A$114:$A$124,[1]!NIVEL_HONORARIOS_PS[PERFIL])</f>
        <v>#N/A</v>
      </c>
      <c r="Z44" s="66">
        <v>9900000026</v>
      </c>
      <c r="AA44" s="67" t="s">
        <v>146</v>
      </c>
      <c r="AB44" s="67" t="s">
        <v>78</v>
      </c>
      <c r="AC44" s="68">
        <v>44951</v>
      </c>
      <c r="AD44" s="67">
        <v>11649000</v>
      </c>
      <c r="AE44" s="72">
        <v>4600000059</v>
      </c>
      <c r="AF44" s="34">
        <v>44970</v>
      </c>
      <c r="AG44" s="69">
        <v>7260000</v>
      </c>
      <c r="AH44" s="37" t="s">
        <v>111</v>
      </c>
      <c r="AI44" s="37" t="str">
        <f>VLOOKUP(AH44,[1]!T_SUPERVISOR[#Data],2,FALSE)</f>
        <v>Profesional Universitario Código 219 Grado 1</v>
      </c>
      <c r="AJ44" s="37" t="s">
        <v>112</v>
      </c>
      <c r="AK44" s="37" t="str">
        <f>VLOOKUP(AJ44,[1]!T_PROCESO[#Data],2,FALSE)</f>
        <v>Dirección Administrativa y Financiera</v>
      </c>
      <c r="AL44" s="38" t="s">
        <v>81</v>
      </c>
      <c r="AM44" s="78"/>
      <c r="AN44" s="70"/>
      <c r="AO44" s="70"/>
      <c r="AQ44" s="72"/>
      <c r="AR44" s="73"/>
      <c r="AS44" s="51"/>
      <c r="AU44" s="73"/>
      <c r="AV44" s="73"/>
      <c r="AW44" s="74">
        <f>IF([1]!Contratacion2023[[#This Row],[ADICIÓN/PRÓRROGA]]="NO",0)</f>
        <v>0</v>
      </c>
      <c r="AX44" s="46" t="str">
        <f>IF([1]!Contratacion2023[[#This Row],[ADICIÓN/PRÓRROGA]]="NO","N/A",[1]!Contratacion2023[[#This Row],[FECHA FIN PRORROGA]])</f>
        <v>N/A</v>
      </c>
      <c r="AY44" s="59"/>
      <c r="AZ44" s="59"/>
      <c r="BA44" s="59"/>
      <c r="BB44" s="86">
        <f>[1]!Contratacion2023[[#This Row],[VALOR INICIAL CONTRATO (NUM)]]+[1]!Contratacion2023[[#This Row],[VALOR CRP ADC]]</f>
        <v>7260000</v>
      </c>
      <c r="BC44" s="86">
        <f>[1]!Contratacion2023[[#This Row],[VALOR INICIAL CONTRATO (NUM)]]+[1]!Contratacion2023[[#This Row],[VALOR CRP ADC]]</f>
        <v>7260000</v>
      </c>
      <c r="BD44" s="86"/>
      <c r="BE44" s="86">
        <f>[1]!Contratacion2023[[#This Row],[VALOR TOTAL DEL CONTRATO]]-[1]!Contratacion2023[[#This Row],[VALOR VIGENTE]]</f>
        <v>0</v>
      </c>
      <c r="BJ44" s="51"/>
      <c r="BL44" s="73"/>
      <c r="BM44" s="51"/>
    </row>
    <row r="45" spans="1:65" x14ac:dyDescent="0.25">
      <c r="A45" s="53" t="s">
        <v>65</v>
      </c>
      <c r="B45" s="54" t="s">
        <v>66</v>
      </c>
      <c r="C45" s="54" t="s">
        <v>67</v>
      </c>
      <c r="D45" s="79" t="s">
        <v>68</v>
      </c>
      <c r="E45" s="54" t="s">
        <v>82</v>
      </c>
      <c r="F45" s="18" t="s">
        <v>70</v>
      </c>
      <c r="G45" s="55" t="s">
        <v>282</v>
      </c>
      <c r="H45" s="56" t="s">
        <v>283</v>
      </c>
      <c r="I45" s="57">
        <v>44973</v>
      </c>
      <c r="J45" s="59" t="s">
        <v>155</v>
      </c>
      <c r="K45" s="75" t="s">
        <v>282</v>
      </c>
      <c r="L45" s="59" t="s">
        <v>284</v>
      </c>
      <c r="M45" s="60" t="s">
        <v>285</v>
      </c>
      <c r="N45" s="59" t="s">
        <v>76</v>
      </c>
      <c r="O45" s="149">
        <v>1006183665</v>
      </c>
      <c r="P45" s="55">
        <v>5</v>
      </c>
      <c r="Q45" s="57">
        <v>44973</v>
      </c>
      <c r="R45" s="62">
        <v>44974</v>
      </c>
      <c r="S45" s="59" t="str">
        <f t="shared" si="1"/>
        <v>febrero</v>
      </c>
      <c r="T45" s="63">
        <v>45138</v>
      </c>
      <c r="U45" s="123">
        <v>6</v>
      </c>
      <c r="V45" s="64">
        <v>9842332</v>
      </c>
      <c r="W45" s="27">
        <v>6</v>
      </c>
      <c r="X45" s="65">
        <v>1789515</v>
      </c>
      <c r="Y45" s="29" t="str" cm="1">
        <f t="array" ref="Y45">_xlfn.XLOOKUP([1]!Contratacion2023[[#This Row],[VALOR CUOTA (NUM)]],[1]LISTAS!$A$114:$A$124,[1]!NIVEL_HONORARIOS_PS[PERFIL])</f>
        <v>ASISTENCIAL NIVEL II</v>
      </c>
      <c r="Z45" s="66">
        <v>9900000036</v>
      </c>
      <c r="AA45" s="67" t="s">
        <v>146</v>
      </c>
      <c r="AB45" s="67" t="s">
        <v>78</v>
      </c>
      <c r="AC45" s="68">
        <v>44970</v>
      </c>
      <c r="AD45" s="67">
        <v>188832655</v>
      </c>
      <c r="AE45" s="72">
        <v>4600000070</v>
      </c>
      <c r="AF45" s="34">
        <v>44973</v>
      </c>
      <c r="AG45" s="69">
        <v>9842332</v>
      </c>
      <c r="AH45" s="37" t="s">
        <v>162</v>
      </c>
      <c r="AI45" s="37" t="str">
        <f>VLOOKUP(AH45,[1]!T_SUPERVISOR[#Data],2,FALSE)</f>
        <v>Profesional Universitario Código 219 Grado 1</v>
      </c>
      <c r="AJ45" s="37" t="s">
        <v>286</v>
      </c>
      <c r="AK45" s="37" t="str">
        <f>VLOOKUP(AJ45,[1]!T_PROCESO[#Data],2,FALSE)</f>
        <v>Dirección Técnica</v>
      </c>
      <c r="AL45" s="38" t="s">
        <v>287</v>
      </c>
      <c r="AM45" s="150">
        <v>45124</v>
      </c>
      <c r="AN45" s="38">
        <v>45139</v>
      </c>
      <c r="AO45" s="38">
        <v>45230</v>
      </c>
      <c r="AP45" s="71">
        <v>3</v>
      </c>
      <c r="AQ45" s="145">
        <v>45124</v>
      </c>
      <c r="AR45" s="73">
        <v>9900000158</v>
      </c>
      <c r="AS45" s="145">
        <v>45119</v>
      </c>
      <c r="AT45" s="74">
        <v>71333022</v>
      </c>
      <c r="AU45" s="73">
        <v>4600000229</v>
      </c>
      <c r="AV45" s="68">
        <v>45125</v>
      </c>
      <c r="AW45" s="74">
        <v>4921166</v>
      </c>
      <c r="AX45" s="46">
        <f>IF([1]!Contratacion2023[[#This Row],[ADICIÓN/PRÓRROGA]]="NO","N/A",[1]!Contratacion2023[[#This Row],[FECHA FIN PRORROGA]])</f>
        <v>45230</v>
      </c>
      <c r="AY45" s="75">
        <f>[1]!Contratacion2023[[#This Row],[FECHA TERMINACION AMPLIADA]]-[1]!Contratacion2023[[#This Row],[FECHA FINALIZACION INICIAL]]</f>
        <v>92</v>
      </c>
      <c r="AZ45" s="151">
        <f>[1]!Contratacion2023[[#This Row],[PLAZO DE EJECUCIÓN AMPLIADO (DIAS)]]/30</f>
        <v>3.0666666666666669</v>
      </c>
      <c r="BA45" s="151"/>
      <c r="BB45" s="47">
        <f>[1]!Contratacion2023[[#This Row],[VALOR INICIAL CONTRATO (NUM)]]+[1]!Contratacion2023[[#This Row],[VALOR CRP ADC]]</f>
        <v>14763498</v>
      </c>
      <c r="BC45" s="48">
        <f>[1]!Contratacion2023[[#This Row],[VALOR INICIAL CONTRATO (NUM)]]+[1]!Contratacion2023[[#This Row],[VALOR CRP ADC]]</f>
        <v>14763498</v>
      </c>
      <c r="BD45" s="48"/>
      <c r="BE45" s="48">
        <f>[1]!Contratacion2023[[#This Row],[VALOR TOTAL DEL CONTRATO]]-[1]!Contratacion2023[[#This Row],[VALOR VIGENTE]]</f>
        <v>0</v>
      </c>
      <c r="BJ45" s="51"/>
      <c r="BL45" s="73"/>
      <c r="BM45" s="51"/>
    </row>
    <row r="46" spans="1:65" x14ac:dyDescent="0.25">
      <c r="A46" s="53" t="s">
        <v>65</v>
      </c>
      <c r="B46" s="54" t="s">
        <v>66</v>
      </c>
      <c r="C46" s="54" t="s">
        <v>67</v>
      </c>
      <c r="D46" s="79" t="s">
        <v>68</v>
      </c>
      <c r="E46" s="54" t="s">
        <v>82</v>
      </c>
      <c r="F46" s="18" t="s">
        <v>70</v>
      </c>
      <c r="G46" s="55" t="s">
        <v>288</v>
      </c>
      <c r="H46" s="56" t="s">
        <v>289</v>
      </c>
      <c r="I46" s="57">
        <v>44974</v>
      </c>
      <c r="J46" s="59" t="s">
        <v>155</v>
      </c>
      <c r="K46" s="75" t="s">
        <v>288</v>
      </c>
      <c r="L46" s="59" t="s">
        <v>290</v>
      </c>
      <c r="M46" s="60" t="s">
        <v>291</v>
      </c>
      <c r="N46" s="59" t="s">
        <v>106</v>
      </c>
      <c r="O46" s="149">
        <v>1130600128</v>
      </c>
      <c r="P46" s="55">
        <v>1</v>
      </c>
      <c r="Q46" s="57">
        <v>44974</v>
      </c>
      <c r="R46" s="62">
        <v>44977</v>
      </c>
      <c r="S46" s="59" t="str">
        <f t="shared" si="1"/>
        <v>febrero</v>
      </c>
      <c r="T46" s="63">
        <v>45138</v>
      </c>
      <c r="U46" s="123">
        <v>6</v>
      </c>
      <c r="V46" s="64">
        <v>9842332</v>
      </c>
      <c r="W46" s="123">
        <v>6</v>
      </c>
      <c r="X46" s="65">
        <v>1789515</v>
      </c>
      <c r="Y46" s="29" t="str" cm="1">
        <f t="array" ref="Y46">_xlfn.XLOOKUP([1]!Contratacion2023[[#This Row],[VALOR CUOTA (NUM)]],[1]LISTAS!$A$114:$A$124,[1]!NIVEL_HONORARIOS_PS[PERFIL])</f>
        <v>ASISTENCIAL NIVEL II</v>
      </c>
      <c r="Z46" s="66">
        <v>9900000036</v>
      </c>
      <c r="AA46" s="67" t="s">
        <v>146</v>
      </c>
      <c r="AB46" s="67" t="s">
        <v>78</v>
      </c>
      <c r="AC46" s="68">
        <v>44970</v>
      </c>
      <c r="AD46" s="67">
        <v>188832655</v>
      </c>
      <c r="AE46" s="72">
        <v>4600000078</v>
      </c>
      <c r="AF46" s="34">
        <v>44974</v>
      </c>
      <c r="AG46" s="69">
        <v>9842332</v>
      </c>
      <c r="AH46" s="37" t="s">
        <v>140</v>
      </c>
      <c r="AI46" s="37" t="str">
        <f>VLOOKUP(AH46,[1]!T_SUPERVISOR[#Data],2,FALSE)</f>
        <v>Directora Técnica</v>
      </c>
      <c r="AJ46" s="37" t="s">
        <v>141</v>
      </c>
      <c r="AK46" s="37" t="str">
        <f>VLOOKUP(AJ46,[1]!T_PROCESO[#Data],2,FALSE)</f>
        <v>Dirección Técnica</v>
      </c>
      <c r="AL46" s="38" t="s">
        <v>287</v>
      </c>
      <c r="AM46" s="150">
        <v>45125</v>
      </c>
      <c r="AN46" s="38">
        <v>45139</v>
      </c>
      <c r="AO46" s="38">
        <v>45230</v>
      </c>
      <c r="AP46" s="71">
        <v>3</v>
      </c>
      <c r="AQ46" s="145">
        <v>45125</v>
      </c>
      <c r="AR46" s="73">
        <v>9900000158</v>
      </c>
      <c r="AS46" s="145">
        <v>45119</v>
      </c>
      <c r="AT46" s="74">
        <v>71333022</v>
      </c>
      <c r="AU46" s="73">
        <v>4600000232</v>
      </c>
      <c r="AV46" s="68">
        <v>45125</v>
      </c>
      <c r="AW46" s="74">
        <v>4921166</v>
      </c>
      <c r="AX46" s="46">
        <f>IF([1]!Contratacion2023[[#This Row],[ADICIÓN/PRÓRROGA]]="NO","N/A",[1]!Contratacion2023[[#This Row],[FECHA FIN PRORROGA]])</f>
        <v>45230</v>
      </c>
      <c r="AY46" s="75">
        <f>[1]!Contratacion2023[[#This Row],[FECHA TERMINACION AMPLIADA]]-[1]!Contratacion2023[[#This Row],[FECHA FINALIZACION INICIAL]]</f>
        <v>92</v>
      </c>
      <c r="AZ46" s="151">
        <f>[1]!Contratacion2023[[#This Row],[PLAZO DE EJECUCIÓN AMPLIADO (DIAS)]]/30</f>
        <v>3.0666666666666669</v>
      </c>
      <c r="BA46" s="151"/>
      <c r="BB46" s="47">
        <f>[1]!Contratacion2023[[#This Row],[VALOR INICIAL CONTRATO (NUM)]]+[1]!Contratacion2023[[#This Row],[VALOR CRP ADC]]</f>
        <v>14763498</v>
      </c>
      <c r="BC46" s="48">
        <f>[1]!Contratacion2023[[#This Row],[VALOR INICIAL CONTRATO (NUM)]]+[1]!Contratacion2023[[#This Row],[VALOR CRP ADC]]</f>
        <v>14763498</v>
      </c>
      <c r="BD46" s="48"/>
      <c r="BE46" s="48">
        <f>[1]!Contratacion2023[[#This Row],[VALOR TOTAL DEL CONTRATO]]-[1]!Contratacion2023[[#This Row],[VALOR VIGENTE]]</f>
        <v>0</v>
      </c>
      <c r="BJ46" s="51"/>
      <c r="BL46" s="73"/>
      <c r="BM46" s="51"/>
    </row>
    <row r="47" spans="1:65" x14ac:dyDescent="0.25">
      <c r="A47" s="53" t="s">
        <v>65</v>
      </c>
      <c r="B47" s="54" t="s">
        <v>66</v>
      </c>
      <c r="C47" s="54" t="s">
        <v>67</v>
      </c>
      <c r="D47" s="79" t="s">
        <v>68</v>
      </c>
      <c r="E47" s="54" t="s">
        <v>82</v>
      </c>
      <c r="F47" s="18" t="s">
        <v>70</v>
      </c>
      <c r="G47" s="55" t="s">
        <v>292</v>
      </c>
      <c r="H47" s="56" t="s">
        <v>293</v>
      </c>
      <c r="I47" s="57">
        <v>44974</v>
      </c>
      <c r="J47" s="59" t="s">
        <v>155</v>
      </c>
      <c r="K47" s="75" t="s">
        <v>292</v>
      </c>
      <c r="L47" s="59" t="s">
        <v>294</v>
      </c>
      <c r="M47" s="60" t="s">
        <v>295</v>
      </c>
      <c r="N47" s="59" t="s">
        <v>76</v>
      </c>
      <c r="O47" s="149">
        <v>34554114</v>
      </c>
      <c r="P47" s="55">
        <v>2</v>
      </c>
      <c r="Q47" s="57">
        <v>44974</v>
      </c>
      <c r="R47" s="62">
        <v>44977</v>
      </c>
      <c r="S47" s="59" t="str">
        <f t="shared" si="1"/>
        <v>febrero</v>
      </c>
      <c r="T47" s="63">
        <v>45138</v>
      </c>
      <c r="U47" s="123">
        <v>6</v>
      </c>
      <c r="V47" s="152">
        <v>6380000</v>
      </c>
      <c r="W47" s="123">
        <v>6</v>
      </c>
      <c r="X47" s="65">
        <v>1160000</v>
      </c>
      <c r="Y47" s="29" t="str" cm="1">
        <f t="array" ref="Y47">_xlfn.XLOOKUP([1]!Contratacion2023[[#This Row],[VALOR CUOTA (NUM)]],[1]LISTAS!$A$114:$A$124,[1]!NIVEL_HONORARIOS_PS[PERFIL])</f>
        <v>ASISTENCIAL NIVEL I</v>
      </c>
      <c r="Z47" s="66">
        <v>9900000036</v>
      </c>
      <c r="AA47" s="67" t="s">
        <v>146</v>
      </c>
      <c r="AB47" s="67" t="s">
        <v>78</v>
      </c>
      <c r="AC47" s="68">
        <v>44970</v>
      </c>
      <c r="AD47" s="67">
        <v>188832655</v>
      </c>
      <c r="AE47" s="72">
        <v>4600000094</v>
      </c>
      <c r="AF47" s="34">
        <v>44974</v>
      </c>
      <c r="AG47" s="69">
        <v>6380000</v>
      </c>
      <c r="AH47" s="37" t="s">
        <v>162</v>
      </c>
      <c r="AI47" s="37" t="str">
        <f>VLOOKUP(AH47,[1]!T_SUPERVISOR[#Data],2,FALSE)</f>
        <v>Profesional Universitario Código 219 Grado 1</v>
      </c>
      <c r="AJ47" s="37" t="s">
        <v>286</v>
      </c>
      <c r="AK47" s="37" t="str">
        <f>VLOOKUP(AJ47,[1]!T_PROCESO[#Data],2,FALSE)</f>
        <v>Dirección Técnica</v>
      </c>
      <c r="AL47" s="38" t="s">
        <v>287</v>
      </c>
      <c r="AM47" s="38">
        <v>45126</v>
      </c>
      <c r="AN47" s="38">
        <v>45139</v>
      </c>
      <c r="AO47" s="38">
        <v>45230</v>
      </c>
      <c r="AP47" s="71">
        <v>3</v>
      </c>
      <c r="AQ47" s="145">
        <v>45126</v>
      </c>
      <c r="AR47" s="72">
        <v>9900000158</v>
      </c>
      <c r="AS47" s="145">
        <v>45119</v>
      </c>
      <c r="AT47" s="74">
        <v>71333022</v>
      </c>
      <c r="AU47" s="72">
        <v>4600000250</v>
      </c>
      <c r="AV47" s="145">
        <v>45126</v>
      </c>
      <c r="AW47" s="74">
        <v>3190000</v>
      </c>
      <c r="AX47" s="46">
        <f>IF([1]!Contratacion2023[[#This Row],[ADICIÓN/PRÓRROGA]]="NO","N/A",[1]!Contratacion2023[[#This Row],[FECHA FIN PRORROGA]])</f>
        <v>45230</v>
      </c>
      <c r="AY47" s="75">
        <v>92</v>
      </c>
      <c r="AZ47" s="153">
        <v>3.06666666666667</v>
      </c>
      <c r="BA47" s="153"/>
      <c r="BB47" s="47">
        <f>[1]!Contratacion2023[[#This Row],[VALOR INICIAL CONTRATO (NUM)]]+[1]!Contratacion2023[[#This Row],[VALOR CRP ADC]]</f>
        <v>9570000</v>
      </c>
      <c r="BC47" s="48">
        <f>[1]!Contratacion2023[[#This Row],[VALOR INICIAL CONTRATO (NUM)]]+[1]!Contratacion2023[[#This Row],[VALOR CRP ADC]]</f>
        <v>9570000</v>
      </c>
      <c r="BD47" s="48"/>
      <c r="BE47" s="48">
        <f>[1]!Contratacion2023[[#This Row],[VALOR TOTAL DEL CONTRATO]]-[1]!Contratacion2023[[#This Row],[VALOR VIGENTE]]</f>
        <v>0</v>
      </c>
      <c r="BJ47" s="51"/>
      <c r="BL47" s="73"/>
      <c r="BM47" s="51"/>
    </row>
    <row r="48" spans="1:65" x14ac:dyDescent="0.25">
      <c r="A48" s="53" t="s">
        <v>65</v>
      </c>
      <c r="B48" s="54" t="s">
        <v>66</v>
      </c>
      <c r="C48" s="54" t="s">
        <v>67</v>
      </c>
      <c r="D48" s="79" t="s">
        <v>68</v>
      </c>
      <c r="E48" s="54" t="s">
        <v>82</v>
      </c>
      <c r="F48" s="18" t="s">
        <v>70</v>
      </c>
      <c r="G48" s="55" t="s">
        <v>296</v>
      </c>
      <c r="H48" s="56" t="s">
        <v>297</v>
      </c>
      <c r="I48" s="57">
        <v>44974</v>
      </c>
      <c r="J48" s="59" t="s">
        <v>155</v>
      </c>
      <c r="K48" s="75" t="s">
        <v>296</v>
      </c>
      <c r="L48" s="59" t="s">
        <v>284</v>
      </c>
      <c r="M48" s="60" t="s">
        <v>298</v>
      </c>
      <c r="N48" s="59" t="s">
        <v>76</v>
      </c>
      <c r="O48" s="149">
        <v>66863449</v>
      </c>
      <c r="P48" s="55">
        <v>6</v>
      </c>
      <c r="Q48" s="57">
        <v>44974</v>
      </c>
      <c r="R48" s="62">
        <v>44977</v>
      </c>
      <c r="S48" s="59" t="str">
        <f t="shared" si="1"/>
        <v>febrero</v>
      </c>
      <c r="T48" s="63">
        <v>45138</v>
      </c>
      <c r="U48" s="123">
        <v>6</v>
      </c>
      <c r="V48" s="152">
        <v>9842332</v>
      </c>
      <c r="W48" s="123">
        <v>6</v>
      </c>
      <c r="X48" s="65">
        <v>1789515</v>
      </c>
      <c r="Y48" s="29" t="str" cm="1">
        <f t="array" ref="Y48">_xlfn.XLOOKUP([1]!Contratacion2023[[#This Row],[VALOR CUOTA (NUM)]],[1]LISTAS!$A$114:$A$124,[1]!NIVEL_HONORARIOS_PS[PERFIL])</f>
        <v>ASISTENCIAL NIVEL II</v>
      </c>
      <c r="Z48" s="66">
        <v>9900000036</v>
      </c>
      <c r="AA48" s="67" t="s">
        <v>146</v>
      </c>
      <c r="AB48" s="67" t="s">
        <v>78</v>
      </c>
      <c r="AC48" s="68">
        <v>44970</v>
      </c>
      <c r="AD48" s="67">
        <v>188832655</v>
      </c>
      <c r="AE48" s="72">
        <v>4600000088</v>
      </c>
      <c r="AF48" s="34">
        <v>44974</v>
      </c>
      <c r="AG48" s="69">
        <v>9842332</v>
      </c>
      <c r="AH48" s="37" t="s">
        <v>162</v>
      </c>
      <c r="AI48" s="37" t="str">
        <f>VLOOKUP(AH48,[1]!T_SUPERVISOR[#Data],2,FALSE)</f>
        <v>Profesional Universitario Código 219 Grado 1</v>
      </c>
      <c r="AJ48" s="37" t="s">
        <v>286</v>
      </c>
      <c r="AK48" s="37" t="str">
        <f>VLOOKUP(AJ48,[1]!T_PROCESO[#Data],2,FALSE)</f>
        <v>Dirección Técnica</v>
      </c>
      <c r="AL48" s="38" t="s">
        <v>287</v>
      </c>
      <c r="AM48" s="150">
        <v>45125</v>
      </c>
      <c r="AN48" s="38">
        <v>45139</v>
      </c>
      <c r="AO48" s="38">
        <v>45230</v>
      </c>
      <c r="AP48" s="71">
        <v>3</v>
      </c>
      <c r="AQ48" s="145">
        <v>45125</v>
      </c>
      <c r="AR48" s="72">
        <v>9900000158</v>
      </c>
      <c r="AS48" s="145">
        <v>45119</v>
      </c>
      <c r="AT48" s="74">
        <v>71333022</v>
      </c>
      <c r="AU48" s="73">
        <v>4600000228</v>
      </c>
      <c r="AV48" s="68">
        <v>45125</v>
      </c>
      <c r="AW48" s="74">
        <v>4921166</v>
      </c>
      <c r="AX48" s="46">
        <f>IF([1]!Contratacion2023[[#This Row],[ADICIÓN/PRÓRROGA]]="NO","N/A",[1]!Contratacion2023[[#This Row],[FECHA FIN PRORROGA]])</f>
        <v>45230</v>
      </c>
      <c r="AY48" s="75">
        <f>[1]!Contratacion2023[[#This Row],[FECHA TERMINACION AMPLIADA]]-[1]!Contratacion2023[[#This Row],[FECHA FINALIZACION INICIAL]]</f>
        <v>92</v>
      </c>
      <c r="AZ48" s="151">
        <f>[1]!Contratacion2023[[#This Row],[PLAZO DE EJECUCIÓN AMPLIADO (DIAS)]]/30</f>
        <v>3.0666666666666669</v>
      </c>
      <c r="BA48" s="151"/>
      <c r="BB48" s="47">
        <f>[1]!Contratacion2023[[#This Row],[VALOR INICIAL CONTRATO (NUM)]]+[1]!Contratacion2023[[#This Row],[VALOR CRP ADC]]</f>
        <v>14763498</v>
      </c>
      <c r="BC48" s="48">
        <f>[1]!Contratacion2023[[#This Row],[VALOR INICIAL CONTRATO (NUM)]]+[1]!Contratacion2023[[#This Row],[VALOR CRP ADC]]</f>
        <v>14763498</v>
      </c>
      <c r="BD48" s="48"/>
      <c r="BE48" s="48">
        <f>[1]!Contratacion2023[[#This Row],[VALOR TOTAL DEL CONTRATO]]-[1]!Contratacion2023[[#This Row],[VALOR VIGENTE]]</f>
        <v>0</v>
      </c>
      <c r="BJ48" s="51"/>
      <c r="BL48" s="73"/>
      <c r="BM48" s="51"/>
    </row>
    <row r="49" spans="1:65" x14ac:dyDescent="0.25">
      <c r="A49" s="53" t="s">
        <v>65</v>
      </c>
      <c r="B49" s="54" t="s">
        <v>66</v>
      </c>
      <c r="C49" s="54" t="s">
        <v>67</v>
      </c>
      <c r="D49" s="79" t="s">
        <v>68</v>
      </c>
      <c r="E49" s="54" t="s">
        <v>82</v>
      </c>
      <c r="F49" s="18" t="s">
        <v>70</v>
      </c>
      <c r="G49" s="55" t="s">
        <v>299</v>
      </c>
      <c r="H49" s="56" t="s">
        <v>300</v>
      </c>
      <c r="I49" s="57">
        <v>44974</v>
      </c>
      <c r="J49" s="59" t="s">
        <v>155</v>
      </c>
      <c r="K49" s="75" t="s">
        <v>299</v>
      </c>
      <c r="L49" s="59" t="s">
        <v>301</v>
      </c>
      <c r="M49" s="60" t="s">
        <v>302</v>
      </c>
      <c r="N49" s="59" t="s">
        <v>106</v>
      </c>
      <c r="O49" s="149">
        <v>94410910</v>
      </c>
      <c r="P49" s="55">
        <v>9</v>
      </c>
      <c r="Q49" s="57">
        <v>44974</v>
      </c>
      <c r="R49" s="62">
        <v>44977</v>
      </c>
      <c r="S49" s="59" t="str">
        <f t="shared" si="1"/>
        <v>febrero</v>
      </c>
      <c r="T49" s="63">
        <v>45138</v>
      </c>
      <c r="U49" s="123">
        <v>6</v>
      </c>
      <c r="V49" s="152">
        <v>9842332</v>
      </c>
      <c r="W49" s="123">
        <v>6</v>
      </c>
      <c r="X49" s="65">
        <v>1789515</v>
      </c>
      <c r="Y49" s="29" t="str" cm="1">
        <f t="array" ref="Y49">_xlfn.XLOOKUP([1]!Contratacion2023[[#This Row],[VALOR CUOTA (NUM)]],[1]LISTAS!$A$114:$A$124,[1]!NIVEL_HONORARIOS_PS[PERFIL])</f>
        <v>ASISTENCIAL NIVEL II</v>
      </c>
      <c r="Z49" s="66">
        <v>9900000036</v>
      </c>
      <c r="AA49" s="67" t="s">
        <v>146</v>
      </c>
      <c r="AB49" s="67" t="s">
        <v>78</v>
      </c>
      <c r="AC49" s="68">
        <v>44970</v>
      </c>
      <c r="AD49" s="67">
        <v>188832655</v>
      </c>
      <c r="AE49" s="72">
        <v>4600000090</v>
      </c>
      <c r="AF49" s="34">
        <v>44974</v>
      </c>
      <c r="AG49" s="69">
        <v>9842332</v>
      </c>
      <c r="AH49" s="37" t="s">
        <v>140</v>
      </c>
      <c r="AI49" s="37" t="str">
        <f>VLOOKUP(AH49,[1]!T_SUPERVISOR[#Data],2,FALSE)</f>
        <v>Directora Técnica</v>
      </c>
      <c r="AJ49" s="37" t="s">
        <v>141</v>
      </c>
      <c r="AK49" s="37" t="str">
        <f>VLOOKUP(AJ49,[1]!T_PROCESO[#Data],2,FALSE)</f>
        <v>Dirección Técnica</v>
      </c>
      <c r="AL49" s="38" t="s">
        <v>287</v>
      </c>
      <c r="AM49" s="150">
        <v>45125</v>
      </c>
      <c r="AN49" s="38">
        <v>45139</v>
      </c>
      <c r="AO49" s="38">
        <v>45230</v>
      </c>
      <c r="AP49" s="71">
        <v>3</v>
      </c>
      <c r="AQ49" s="145">
        <v>45125</v>
      </c>
      <c r="AR49" s="72">
        <v>9900000158</v>
      </c>
      <c r="AS49" s="145">
        <v>45119</v>
      </c>
      <c r="AT49" s="74">
        <v>71333022</v>
      </c>
      <c r="AU49" s="73">
        <v>4600000237</v>
      </c>
      <c r="AV49" s="68">
        <v>45125</v>
      </c>
      <c r="AW49" s="74">
        <v>4921166</v>
      </c>
      <c r="AX49" s="46">
        <f>IF([1]!Contratacion2023[[#This Row],[ADICIÓN/PRÓRROGA]]="NO","N/A",[1]!Contratacion2023[[#This Row],[FECHA FIN PRORROGA]])</f>
        <v>45230</v>
      </c>
      <c r="AY49" s="75">
        <f>[1]!Contratacion2023[[#This Row],[FECHA TERMINACION AMPLIADA]]-[1]!Contratacion2023[[#This Row],[FECHA FINALIZACION INICIAL]]</f>
        <v>92</v>
      </c>
      <c r="AZ49" s="151">
        <f>[1]!Contratacion2023[[#This Row],[PLAZO DE EJECUCIÓN AMPLIADO (DIAS)]]/30</f>
        <v>3.0666666666666669</v>
      </c>
      <c r="BA49" s="151"/>
      <c r="BB49" s="47">
        <f>[1]!Contratacion2023[[#This Row],[VALOR INICIAL CONTRATO (NUM)]]+[1]!Contratacion2023[[#This Row],[VALOR CRP ADC]]</f>
        <v>14763498</v>
      </c>
      <c r="BC49" s="48">
        <f>[1]!Contratacion2023[[#This Row],[VALOR INICIAL CONTRATO (NUM)]]+[1]!Contratacion2023[[#This Row],[VALOR CRP ADC]]</f>
        <v>14763498</v>
      </c>
      <c r="BD49" s="48"/>
      <c r="BE49" s="48">
        <f>[1]!Contratacion2023[[#This Row],[VALOR TOTAL DEL CONTRATO]]-[1]!Contratacion2023[[#This Row],[VALOR VIGENTE]]</f>
        <v>0</v>
      </c>
      <c r="BJ49" s="51"/>
      <c r="BL49" s="73"/>
      <c r="BM49" s="51"/>
    </row>
    <row r="50" spans="1:65" x14ac:dyDescent="0.25">
      <c r="A50" s="53" t="s">
        <v>65</v>
      </c>
      <c r="B50" s="54" t="s">
        <v>66</v>
      </c>
      <c r="C50" s="54" t="s">
        <v>67</v>
      </c>
      <c r="D50" s="79" t="s">
        <v>68</v>
      </c>
      <c r="E50" s="54" t="s">
        <v>82</v>
      </c>
      <c r="F50" s="18" t="s">
        <v>70</v>
      </c>
      <c r="G50" s="55" t="s">
        <v>303</v>
      </c>
      <c r="H50" s="56" t="s">
        <v>304</v>
      </c>
      <c r="I50" s="57">
        <v>44972</v>
      </c>
      <c r="J50" s="59" t="s">
        <v>155</v>
      </c>
      <c r="K50" s="75" t="s">
        <v>303</v>
      </c>
      <c r="L50" s="59" t="s">
        <v>294</v>
      </c>
      <c r="M50" s="60" t="s">
        <v>305</v>
      </c>
      <c r="N50" s="59" t="s">
        <v>76</v>
      </c>
      <c r="O50" s="149">
        <v>1107097843</v>
      </c>
      <c r="P50" s="55">
        <v>8</v>
      </c>
      <c r="Q50" s="57">
        <v>44973</v>
      </c>
      <c r="R50" s="62">
        <v>44974</v>
      </c>
      <c r="S50" s="59" t="str">
        <f t="shared" si="1"/>
        <v>febrero</v>
      </c>
      <c r="T50" s="63">
        <v>45138</v>
      </c>
      <c r="U50" s="123">
        <v>6</v>
      </c>
      <c r="V50" s="152">
        <v>6380000</v>
      </c>
      <c r="W50" s="123">
        <v>6</v>
      </c>
      <c r="X50" s="65">
        <v>1160000</v>
      </c>
      <c r="Y50" s="29" t="str" cm="1">
        <f t="array" ref="Y50">_xlfn.XLOOKUP([1]!Contratacion2023[[#This Row],[VALOR CUOTA (NUM)]],[1]LISTAS!$A$114:$A$124,[1]!NIVEL_HONORARIOS_PS[PERFIL])</f>
        <v>ASISTENCIAL NIVEL I</v>
      </c>
      <c r="Z50" s="66">
        <v>9900000036</v>
      </c>
      <c r="AA50" s="67" t="s">
        <v>146</v>
      </c>
      <c r="AB50" s="67" t="s">
        <v>78</v>
      </c>
      <c r="AC50" s="68">
        <v>44970</v>
      </c>
      <c r="AD50" s="67">
        <v>188832655</v>
      </c>
      <c r="AE50" s="72">
        <v>4600000060</v>
      </c>
      <c r="AF50" s="34">
        <v>44973</v>
      </c>
      <c r="AG50" s="69">
        <v>6380000</v>
      </c>
      <c r="AH50" s="37" t="s">
        <v>162</v>
      </c>
      <c r="AI50" s="37" t="str">
        <f>VLOOKUP(AH50,[1]!T_SUPERVISOR[#Data],2,FALSE)</f>
        <v>Profesional Universitario Código 219 Grado 1</v>
      </c>
      <c r="AJ50" s="37" t="s">
        <v>286</v>
      </c>
      <c r="AK50" s="37" t="str">
        <f>VLOOKUP(AJ50,[1]!T_PROCESO[#Data],2,FALSE)</f>
        <v>Dirección Técnica</v>
      </c>
      <c r="AL50" s="38" t="s">
        <v>81</v>
      </c>
      <c r="AM50" s="78"/>
      <c r="AN50" s="70"/>
      <c r="AO50" s="70"/>
      <c r="AQ50" s="72"/>
      <c r="AR50" s="73"/>
      <c r="AS50" s="51"/>
      <c r="AU50" s="73"/>
      <c r="AV50" s="73"/>
      <c r="AW50" s="110">
        <f>IF([1]!Contratacion2023[[#This Row],[ADICIÓN/PRÓRROGA]]="NO",0)</f>
        <v>0</v>
      </c>
      <c r="AX50" s="46" t="str">
        <f>IF([1]!Contratacion2023[[#This Row],[ADICIÓN/PRÓRROGA]]="NO","N/A",[1]!Contratacion2023[[#This Row],[FECHA FIN PRORROGA]])</f>
        <v>N/A</v>
      </c>
      <c r="AY50" s="59"/>
      <c r="AZ50" s="59"/>
      <c r="BA50" s="154">
        <v>2320000</v>
      </c>
      <c r="BB50" s="47">
        <f>[1]!Contratacion2023[[#This Row],[VALOR INICIAL CONTRATO (NUM)]]+[1]!Contratacion2023[[#This Row],[VALOR CRP ADC]]</f>
        <v>6380000</v>
      </c>
      <c r="BC50" s="155">
        <v>4060000</v>
      </c>
      <c r="BD50" s="155">
        <v>2320000</v>
      </c>
      <c r="BE50" s="155">
        <v>4060000</v>
      </c>
      <c r="BJ50" s="51"/>
      <c r="BL50" s="73"/>
      <c r="BM50" s="51"/>
    </row>
    <row r="51" spans="1:65" x14ac:dyDescent="0.25">
      <c r="A51" s="53" t="s">
        <v>65</v>
      </c>
      <c r="B51" s="54" t="s">
        <v>66</v>
      </c>
      <c r="C51" s="54" t="s">
        <v>67</v>
      </c>
      <c r="D51" s="79" t="s">
        <v>68</v>
      </c>
      <c r="E51" s="54" t="s">
        <v>82</v>
      </c>
      <c r="F51" s="18" t="s">
        <v>70</v>
      </c>
      <c r="G51" s="55" t="s">
        <v>306</v>
      </c>
      <c r="H51" s="56" t="s">
        <v>307</v>
      </c>
      <c r="I51" s="57">
        <v>44973</v>
      </c>
      <c r="J51" s="59" t="s">
        <v>155</v>
      </c>
      <c r="K51" s="75" t="s">
        <v>306</v>
      </c>
      <c r="L51" s="59" t="s">
        <v>284</v>
      </c>
      <c r="M51" s="60" t="s">
        <v>308</v>
      </c>
      <c r="N51" s="59" t="s">
        <v>106</v>
      </c>
      <c r="O51" s="149">
        <v>1130655255</v>
      </c>
      <c r="P51" s="55">
        <v>5</v>
      </c>
      <c r="Q51" s="57">
        <v>44973</v>
      </c>
      <c r="R51" s="62">
        <v>44974</v>
      </c>
      <c r="S51" s="59" t="str">
        <f t="shared" si="1"/>
        <v>febrero</v>
      </c>
      <c r="T51" s="63">
        <v>45138</v>
      </c>
      <c r="U51" s="123">
        <v>6</v>
      </c>
      <c r="V51" s="152">
        <v>9842332</v>
      </c>
      <c r="W51" s="123">
        <v>6</v>
      </c>
      <c r="X51" s="65">
        <v>1789515</v>
      </c>
      <c r="Y51" s="29" t="str" cm="1">
        <f t="array" ref="Y51">_xlfn.XLOOKUP([1]!Contratacion2023[[#This Row],[VALOR CUOTA (NUM)]],[1]LISTAS!$A$114:$A$124,[1]!NIVEL_HONORARIOS_PS[PERFIL])</f>
        <v>ASISTENCIAL NIVEL II</v>
      </c>
      <c r="Z51" s="66">
        <v>9900000036</v>
      </c>
      <c r="AA51" s="67" t="s">
        <v>146</v>
      </c>
      <c r="AB51" s="67" t="s">
        <v>78</v>
      </c>
      <c r="AC51" s="68">
        <v>44970</v>
      </c>
      <c r="AD51" s="67">
        <v>188832655</v>
      </c>
      <c r="AE51" s="72">
        <v>4600000063</v>
      </c>
      <c r="AF51" s="34">
        <v>44973</v>
      </c>
      <c r="AG51" s="69">
        <v>9842332</v>
      </c>
      <c r="AH51" s="37" t="s">
        <v>162</v>
      </c>
      <c r="AI51" s="37" t="str">
        <f>VLOOKUP(AH51,[1]!T_SUPERVISOR[#Data],2,FALSE)</f>
        <v>Profesional Universitario Código 219 Grado 1</v>
      </c>
      <c r="AJ51" s="37" t="s">
        <v>286</v>
      </c>
      <c r="AK51" s="37" t="str">
        <f>VLOOKUP(AJ51,[1]!T_PROCESO[#Data],2,FALSE)</f>
        <v>Dirección Técnica</v>
      </c>
      <c r="AL51" s="38" t="s">
        <v>287</v>
      </c>
      <c r="AM51" s="150">
        <v>45124</v>
      </c>
      <c r="AN51" s="38">
        <v>45139</v>
      </c>
      <c r="AO51" s="38">
        <v>45230</v>
      </c>
      <c r="AP51" s="71">
        <v>3</v>
      </c>
      <c r="AQ51" s="145">
        <v>45124</v>
      </c>
      <c r="AR51" s="72">
        <v>9900000158</v>
      </c>
      <c r="AS51" s="145">
        <v>45119</v>
      </c>
      <c r="AT51" s="74">
        <v>71333022</v>
      </c>
      <c r="AU51" s="73">
        <v>4600000230</v>
      </c>
      <c r="AV51" s="68">
        <v>45125</v>
      </c>
      <c r="AW51" s="74">
        <v>4921166</v>
      </c>
      <c r="AX51" s="46">
        <f>IF([1]!Contratacion2023[[#This Row],[ADICIÓN/PRÓRROGA]]="NO","N/A",[1]!Contratacion2023[[#This Row],[FECHA FIN PRORROGA]])</f>
        <v>45230</v>
      </c>
      <c r="AY51" s="75">
        <f>[1]!Contratacion2023[[#This Row],[FECHA TERMINACION AMPLIADA]]-[1]!Contratacion2023[[#This Row],[FECHA FINALIZACION INICIAL]]</f>
        <v>92</v>
      </c>
      <c r="AZ51" s="151">
        <f>[1]!Contratacion2023[[#This Row],[PLAZO DE EJECUCIÓN AMPLIADO (DIAS)]]/30</f>
        <v>3.0666666666666669</v>
      </c>
      <c r="BA51" s="151"/>
      <c r="BB51" s="47">
        <f>[1]!Contratacion2023[[#This Row],[VALOR INICIAL CONTRATO (NUM)]]+[1]!Contratacion2023[[#This Row],[VALOR CRP ADC]]</f>
        <v>14763498</v>
      </c>
      <c r="BC51" s="48">
        <f>[1]!Contratacion2023[[#This Row],[VALOR INICIAL CONTRATO (NUM)]]+[1]!Contratacion2023[[#This Row],[VALOR CRP ADC]]</f>
        <v>14763498</v>
      </c>
      <c r="BD51" s="48"/>
      <c r="BE51" s="48">
        <f>[1]!Contratacion2023[[#This Row],[VALOR TOTAL DEL CONTRATO]]-[1]!Contratacion2023[[#This Row],[VALOR VIGENTE]]</f>
        <v>0</v>
      </c>
      <c r="BJ51" s="51"/>
      <c r="BL51" s="73"/>
      <c r="BM51" s="51"/>
    </row>
    <row r="52" spans="1:65" x14ac:dyDescent="0.25">
      <c r="A52" s="53" t="s">
        <v>65</v>
      </c>
      <c r="B52" s="54" t="s">
        <v>66</v>
      </c>
      <c r="C52" s="54" t="s">
        <v>67</v>
      </c>
      <c r="D52" s="79" t="s">
        <v>68</v>
      </c>
      <c r="E52" s="54" t="s">
        <v>82</v>
      </c>
      <c r="F52" s="18" t="s">
        <v>70</v>
      </c>
      <c r="G52" s="55" t="s">
        <v>309</v>
      </c>
      <c r="H52" s="56" t="s">
        <v>310</v>
      </c>
      <c r="I52" s="57">
        <v>44974</v>
      </c>
      <c r="J52" s="59" t="s">
        <v>155</v>
      </c>
      <c r="K52" s="75" t="s">
        <v>309</v>
      </c>
      <c r="L52" s="59" t="s">
        <v>284</v>
      </c>
      <c r="M52" s="60" t="s">
        <v>311</v>
      </c>
      <c r="N52" s="59" t="s">
        <v>76</v>
      </c>
      <c r="O52" s="149">
        <v>1143972608</v>
      </c>
      <c r="P52" s="55">
        <v>8</v>
      </c>
      <c r="Q52" s="57">
        <v>44974</v>
      </c>
      <c r="R52" s="62">
        <v>44977</v>
      </c>
      <c r="S52" s="59" t="str">
        <f t="shared" si="1"/>
        <v>febrero</v>
      </c>
      <c r="T52" s="63">
        <v>45138</v>
      </c>
      <c r="U52" s="123">
        <v>6</v>
      </c>
      <c r="V52" s="152">
        <v>9842332</v>
      </c>
      <c r="W52" s="123">
        <v>6</v>
      </c>
      <c r="X52" s="65">
        <v>1789515</v>
      </c>
      <c r="Y52" s="29" t="str" cm="1">
        <f t="array" ref="Y52">_xlfn.XLOOKUP([1]!Contratacion2023[[#This Row],[VALOR CUOTA (NUM)]],[1]LISTAS!$A$114:$A$124,[1]!NIVEL_HONORARIOS_PS[PERFIL])</f>
        <v>ASISTENCIAL NIVEL II</v>
      </c>
      <c r="Z52" s="66">
        <v>9900000036</v>
      </c>
      <c r="AA52" s="67" t="s">
        <v>146</v>
      </c>
      <c r="AB52" s="67" t="s">
        <v>78</v>
      </c>
      <c r="AC52" s="68">
        <v>44970</v>
      </c>
      <c r="AD52" s="67">
        <v>188832655</v>
      </c>
      <c r="AE52" s="72">
        <v>4600000072</v>
      </c>
      <c r="AF52" s="34">
        <v>44974</v>
      </c>
      <c r="AG52" s="69">
        <v>9842332</v>
      </c>
      <c r="AH52" s="37" t="s">
        <v>162</v>
      </c>
      <c r="AI52" s="37" t="str">
        <f>VLOOKUP(AH52,[1]!T_SUPERVISOR[#Data],2,FALSE)</f>
        <v>Profesional Universitario Código 219 Grado 1</v>
      </c>
      <c r="AJ52" s="37" t="s">
        <v>286</v>
      </c>
      <c r="AK52" s="37" t="str">
        <f>VLOOKUP(AJ52,[1]!T_PROCESO[#Data],2,FALSE)</f>
        <v>Dirección Técnica</v>
      </c>
      <c r="AL52" s="38" t="s">
        <v>287</v>
      </c>
      <c r="AM52" s="150">
        <v>45124</v>
      </c>
      <c r="AN52" s="38">
        <v>45139</v>
      </c>
      <c r="AO52" s="38">
        <v>45230</v>
      </c>
      <c r="AP52" s="71">
        <v>3</v>
      </c>
      <c r="AQ52" s="145">
        <v>45124</v>
      </c>
      <c r="AR52" s="72">
        <v>9900000158</v>
      </c>
      <c r="AS52" s="145">
        <v>45119</v>
      </c>
      <c r="AT52" s="74">
        <v>71333022</v>
      </c>
      <c r="AU52" s="73">
        <v>4600000231</v>
      </c>
      <c r="AV52" s="68">
        <v>45125</v>
      </c>
      <c r="AW52" s="74">
        <v>4921166</v>
      </c>
      <c r="AX52" s="46">
        <f>IF([1]!Contratacion2023[[#This Row],[ADICIÓN/PRÓRROGA]]="NO","N/A",[1]!Contratacion2023[[#This Row],[FECHA FIN PRORROGA]])</f>
        <v>45230</v>
      </c>
      <c r="AY52" s="75">
        <f>[1]!Contratacion2023[[#This Row],[FECHA TERMINACION AMPLIADA]]-[1]!Contratacion2023[[#This Row],[FECHA FINALIZACION INICIAL]]</f>
        <v>92</v>
      </c>
      <c r="AZ52" s="151">
        <f>[1]!Contratacion2023[[#This Row],[PLAZO DE EJECUCIÓN AMPLIADO (DIAS)]]/30</f>
        <v>3.0666666666666669</v>
      </c>
      <c r="BA52" s="151"/>
      <c r="BB52" s="47">
        <f>[1]!Contratacion2023[[#This Row],[VALOR INICIAL CONTRATO (NUM)]]+[1]!Contratacion2023[[#This Row],[VALOR CRP ADC]]</f>
        <v>14763498</v>
      </c>
      <c r="BC52" s="48">
        <f>[1]!Contratacion2023[[#This Row],[VALOR INICIAL CONTRATO (NUM)]]+[1]!Contratacion2023[[#This Row],[VALOR CRP ADC]]</f>
        <v>14763498</v>
      </c>
      <c r="BD52" s="48"/>
      <c r="BE52" s="48">
        <f>[1]!Contratacion2023[[#This Row],[VALOR TOTAL DEL CONTRATO]]-[1]!Contratacion2023[[#This Row],[VALOR VIGENTE]]</f>
        <v>0</v>
      </c>
      <c r="BJ52" s="51"/>
      <c r="BL52" s="73"/>
      <c r="BM52" s="51"/>
    </row>
    <row r="53" spans="1:65" x14ac:dyDescent="0.25">
      <c r="A53" s="53" t="s">
        <v>65</v>
      </c>
      <c r="B53" s="54" t="s">
        <v>66</v>
      </c>
      <c r="C53" s="54" t="s">
        <v>67</v>
      </c>
      <c r="D53" s="79" t="s">
        <v>68</v>
      </c>
      <c r="E53" s="54" t="s">
        <v>82</v>
      </c>
      <c r="F53" s="18" t="s">
        <v>70</v>
      </c>
      <c r="G53" s="55" t="s">
        <v>312</v>
      </c>
      <c r="H53" s="56" t="s">
        <v>313</v>
      </c>
      <c r="I53" s="57">
        <v>44973</v>
      </c>
      <c r="J53" s="59" t="s">
        <v>155</v>
      </c>
      <c r="K53" s="75" t="s">
        <v>312</v>
      </c>
      <c r="L53" s="59" t="s">
        <v>294</v>
      </c>
      <c r="M53" s="60" t="s">
        <v>314</v>
      </c>
      <c r="N53" s="59" t="s">
        <v>106</v>
      </c>
      <c r="O53" s="149">
        <v>16916371</v>
      </c>
      <c r="P53" s="55">
        <v>8</v>
      </c>
      <c r="Q53" s="57">
        <v>44973</v>
      </c>
      <c r="R53" s="62">
        <v>44977</v>
      </c>
      <c r="S53" s="59" t="str">
        <f t="shared" si="1"/>
        <v>febrero</v>
      </c>
      <c r="T53" s="63">
        <v>45138</v>
      </c>
      <c r="U53" s="123">
        <v>6</v>
      </c>
      <c r="V53" s="152">
        <v>6380000</v>
      </c>
      <c r="W53" s="123">
        <v>6</v>
      </c>
      <c r="X53" s="65">
        <v>1160000</v>
      </c>
      <c r="Y53" s="29" t="str" cm="1">
        <f t="array" ref="Y53">_xlfn.XLOOKUP([1]!Contratacion2023[[#This Row],[VALOR CUOTA (NUM)]],[1]LISTAS!$A$114:$A$124,[1]!NIVEL_HONORARIOS_PS[PERFIL])</f>
        <v>ASISTENCIAL NIVEL I</v>
      </c>
      <c r="Z53" s="66">
        <v>9900000036</v>
      </c>
      <c r="AA53" s="67" t="s">
        <v>146</v>
      </c>
      <c r="AB53" s="67" t="s">
        <v>78</v>
      </c>
      <c r="AC53" s="68">
        <v>44970</v>
      </c>
      <c r="AD53" s="67">
        <v>188832655</v>
      </c>
      <c r="AE53" s="72">
        <v>4600000073</v>
      </c>
      <c r="AF53" s="34">
        <v>44974</v>
      </c>
      <c r="AG53" s="69">
        <v>6380000</v>
      </c>
      <c r="AH53" s="37" t="s">
        <v>162</v>
      </c>
      <c r="AI53" s="37" t="str">
        <f>VLOOKUP(AH53,[1]!T_SUPERVISOR[#Data],2,FALSE)</f>
        <v>Profesional Universitario Código 219 Grado 1</v>
      </c>
      <c r="AJ53" s="37" t="s">
        <v>286</v>
      </c>
      <c r="AK53" s="37" t="str">
        <f>VLOOKUP(AJ53,[1]!T_PROCESO[#Data],2,FALSE)</f>
        <v>Dirección Técnica</v>
      </c>
      <c r="AL53" s="38" t="s">
        <v>81</v>
      </c>
      <c r="AM53" s="78"/>
      <c r="AN53" s="70"/>
      <c r="AO53" s="70"/>
      <c r="AQ53" s="72"/>
      <c r="AR53" s="73"/>
      <c r="AS53" s="51"/>
      <c r="AU53" s="73"/>
      <c r="AV53" s="73"/>
      <c r="AW53" s="110">
        <f>IF([1]!Contratacion2023[[#This Row],[ADICIÓN/PRÓRROGA]]="NO",0)</f>
        <v>0</v>
      </c>
      <c r="AX53" s="46" t="str">
        <f>IF([1]!Contratacion2023[[#This Row],[ADICIÓN/PRÓRROGA]]="NO","N/A",[1]!Contratacion2023[[#This Row],[FECHA FIN PRORROGA]])</f>
        <v>N/A</v>
      </c>
      <c r="AY53" s="59"/>
      <c r="AZ53" s="59"/>
      <c r="BA53" s="59"/>
      <c r="BB53" s="47">
        <f>[1]!Contratacion2023[[#This Row],[VALOR INICIAL CONTRATO (NUM)]]+[1]!Contratacion2023[[#This Row],[VALOR CRP ADC]]</f>
        <v>6380000</v>
      </c>
      <c r="BC53" s="48">
        <f>[1]!Contratacion2023[[#This Row],[VALOR INICIAL CONTRATO (NUM)]]+[1]!Contratacion2023[[#This Row],[VALOR CRP ADC]]</f>
        <v>6380000</v>
      </c>
      <c r="BD53" s="48"/>
      <c r="BE53" s="48">
        <f>[1]!Contratacion2023[[#This Row],[VALOR TOTAL DEL CONTRATO]]-[1]!Contratacion2023[[#This Row],[VALOR VIGENTE]]</f>
        <v>0</v>
      </c>
      <c r="BJ53" s="51"/>
      <c r="BL53" s="73"/>
      <c r="BM53" s="51"/>
    </row>
    <row r="54" spans="1:65" x14ac:dyDescent="0.25">
      <c r="A54" s="53" t="s">
        <v>65</v>
      </c>
      <c r="B54" s="54" t="s">
        <v>66</v>
      </c>
      <c r="C54" s="54" t="s">
        <v>67</v>
      </c>
      <c r="D54" s="79" t="s">
        <v>68</v>
      </c>
      <c r="E54" s="54" t="s">
        <v>82</v>
      </c>
      <c r="F54" s="18" t="s">
        <v>70</v>
      </c>
      <c r="G54" s="55" t="s">
        <v>315</v>
      </c>
      <c r="H54" s="56" t="s">
        <v>316</v>
      </c>
      <c r="I54" s="57">
        <v>44973</v>
      </c>
      <c r="J54" s="59" t="s">
        <v>155</v>
      </c>
      <c r="K54" s="75" t="s">
        <v>315</v>
      </c>
      <c r="L54" s="59" t="s">
        <v>284</v>
      </c>
      <c r="M54" s="60" t="s">
        <v>317</v>
      </c>
      <c r="N54" s="59" t="s">
        <v>76</v>
      </c>
      <c r="O54" s="149">
        <v>31886451</v>
      </c>
      <c r="P54" s="55">
        <v>3</v>
      </c>
      <c r="Q54" s="57">
        <v>44973</v>
      </c>
      <c r="R54" s="62">
        <v>44974</v>
      </c>
      <c r="S54" s="59" t="str">
        <f t="shared" si="1"/>
        <v>febrero</v>
      </c>
      <c r="T54" s="63">
        <v>45138</v>
      </c>
      <c r="U54" s="123">
        <v>6</v>
      </c>
      <c r="V54" s="152">
        <v>9842332</v>
      </c>
      <c r="W54" s="123">
        <v>6</v>
      </c>
      <c r="X54" s="65">
        <v>1789515</v>
      </c>
      <c r="Y54" s="29" t="str" cm="1">
        <f t="array" ref="Y54">_xlfn.XLOOKUP([1]!Contratacion2023[[#This Row],[VALOR CUOTA (NUM)]],[1]LISTAS!$A$114:$A$124,[1]!NIVEL_HONORARIOS_PS[PERFIL])</f>
        <v>ASISTENCIAL NIVEL II</v>
      </c>
      <c r="Z54" s="66">
        <v>9900000036</v>
      </c>
      <c r="AA54" s="67" t="s">
        <v>146</v>
      </c>
      <c r="AB54" s="67" t="s">
        <v>78</v>
      </c>
      <c r="AC54" s="68">
        <v>44970</v>
      </c>
      <c r="AD54" s="67">
        <v>188832655</v>
      </c>
      <c r="AE54" s="72">
        <v>4600000065</v>
      </c>
      <c r="AF54" s="34">
        <v>44973</v>
      </c>
      <c r="AG54" s="69">
        <v>9842332</v>
      </c>
      <c r="AH54" s="37" t="s">
        <v>162</v>
      </c>
      <c r="AI54" s="37" t="str">
        <f>VLOOKUP(AH54,[1]!T_SUPERVISOR[#Data],2,FALSE)</f>
        <v>Profesional Universitario Código 219 Grado 1</v>
      </c>
      <c r="AJ54" s="37" t="s">
        <v>286</v>
      </c>
      <c r="AK54" s="37" t="str">
        <f>VLOOKUP(AJ54,[1]!T_PROCESO[#Data],2,FALSE)</f>
        <v>Dirección Técnica</v>
      </c>
      <c r="AL54" s="38" t="s">
        <v>287</v>
      </c>
      <c r="AM54" s="150">
        <v>45125</v>
      </c>
      <c r="AN54" s="38">
        <v>45139</v>
      </c>
      <c r="AO54" s="38">
        <v>45230</v>
      </c>
      <c r="AP54" s="71">
        <v>3</v>
      </c>
      <c r="AQ54" s="145">
        <v>45125</v>
      </c>
      <c r="AR54" s="72">
        <v>9900000158</v>
      </c>
      <c r="AS54" s="145">
        <v>45119</v>
      </c>
      <c r="AT54" s="74">
        <v>71333022</v>
      </c>
      <c r="AU54" s="73">
        <v>4600000243</v>
      </c>
      <c r="AV54" s="68">
        <v>45125</v>
      </c>
      <c r="AW54" s="74">
        <v>4921166</v>
      </c>
      <c r="AX54" s="46">
        <f>IF([1]!Contratacion2023[[#This Row],[ADICIÓN/PRÓRROGA]]="NO","N/A",[1]!Contratacion2023[[#This Row],[FECHA FIN PRORROGA]])</f>
        <v>45230</v>
      </c>
      <c r="AY54" s="75">
        <f>[1]!Contratacion2023[[#This Row],[FECHA TERMINACION AMPLIADA]]-[1]!Contratacion2023[[#This Row],[FECHA FINALIZACION INICIAL]]</f>
        <v>92</v>
      </c>
      <c r="AZ54" s="151">
        <f>[1]!Contratacion2023[[#This Row],[PLAZO DE EJECUCIÓN AMPLIADO (DIAS)]]/30</f>
        <v>3.0666666666666669</v>
      </c>
      <c r="BA54" s="151"/>
      <c r="BB54" s="47">
        <f>[1]!Contratacion2023[[#This Row],[VALOR INICIAL CONTRATO (NUM)]]+[1]!Contratacion2023[[#This Row],[VALOR CRP ADC]]</f>
        <v>14763498</v>
      </c>
      <c r="BC54" s="48">
        <f>[1]!Contratacion2023[[#This Row],[VALOR INICIAL CONTRATO (NUM)]]+[1]!Contratacion2023[[#This Row],[VALOR CRP ADC]]</f>
        <v>14763498</v>
      </c>
      <c r="BD54" s="48"/>
      <c r="BE54" s="48">
        <f>[1]!Contratacion2023[[#This Row],[VALOR TOTAL DEL CONTRATO]]-[1]!Contratacion2023[[#This Row],[VALOR VIGENTE]]</f>
        <v>0</v>
      </c>
      <c r="BJ54" s="51"/>
      <c r="BL54" s="73"/>
      <c r="BM54" s="51"/>
    </row>
    <row r="55" spans="1:65" x14ac:dyDescent="0.25">
      <c r="A55" s="53" t="s">
        <v>65</v>
      </c>
      <c r="B55" s="54" t="s">
        <v>66</v>
      </c>
      <c r="C55" s="54" t="s">
        <v>67</v>
      </c>
      <c r="D55" s="79" t="s">
        <v>68</v>
      </c>
      <c r="E55" s="54" t="s">
        <v>82</v>
      </c>
      <c r="F55" s="18" t="s">
        <v>70</v>
      </c>
      <c r="G55" s="55" t="s">
        <v>318</v>
      </c>
      <c r="H55" s="56" t="s">
        <v>319</v>
      </c>
      <c r="I55" s="57">
        <v>44973</v>
      </c>
      <c r="J55" s="59" t="s">
        <v>155</v>
      </c>
      <c r="K55" s="75" t="s">
        <v>318</v>
      </c>
      <c r="L55" s="59" t="s">
        <v>284</v>
      </c>
      <c r="M55" s="60" t="s">
        <v>320</v>
      </c>
      <c r="N55" s="59" t="s">
        <v>76</v>
      </c>
      <c r="O55" s="149">
        <v>66806550</v>
      </c>
      <c r="P55" s="55">
        <v>1</v>
      </c>
      <c r="Q55" s="57">
        <v>44973</v>
      </c>
      <c r="R55" s="62">
        <v>44974</v>
      </c>
      <c r="S55" s="59" t="str">
        <f t="shared" si="1"/>
        <v>febrero</v>
      </c>
      <c r="T55" s="63">
        <v>45138</v>
      </c>
      <c r="U55" s="123">
        <v>6</v>
      </c>
      <c r="V55" s="152">
        <v>9842332</v>
      </c>
      <c r="W55" s="123">
        <v>6</v>
      </c>
      <c r="X55" s="65">
        <v>1789515</v>
      </c>
      <c r="Y55" s="29" t="str" cm="1">
        <f t="array" ref="Y55">_xlfn.XLOOKUP([1]!Contratacion2023[[#This Row],[VALOR CUOTA (NUM)]],[1]LISTAS!$A$114:$A$124,[1]!NIVEL_HONORARIOS_PS[PERFIL])</f>
        <v>ASISTENCIAL NIVEL II</v>
      </c>
      <c r="Z55" s="66">
        <v>9900000036</v>
      </c>
      <c r="AA55" s="67" t="s">
        <v>146</v>
      </c>
      <c r="AB55" s="67" t="s">
        <v>78</v>
      </c>
      <c r="AC55" s="68">
        <v>44970</v>
      </c>
      <c r="AD55" s="67">
        <v>188832655</v>
      </c>
      <c r="AE55" s="72">
        <v>4600000064</v>
      </c>
      <c r="AF55" s="34">
        <v>44973</v>
      </c>
      <c r="AG55" s="69">
        <v>9842332</v>
      </c>
      <c r="AH55" s="37" t="s">
        <v>162</v>
      </c>
      <c r="AI55" s="37" t="str">
        <f>VLOOKUP(AH55,[1]!T_SUPERVISOR[#Data],2,FALSE)</f>
        <v>Profesional Universitario Código 219 Grado 1</v>
      </c>
      <c r="AJ55" s="37" t="s">
        <v>286</v>
      </c>
      <c r="AK55" s="37" t="str">
        <f>VLOOKUP(AJ55,[1]!T_PROCESO[#Data],2,FALSE)</f>
        <v>Dirección Técnica</v>
      </c>
      <c r="AL55" s="38" t="s">
        <v>287</v>
      </c>
      <c r="AM55" s="150">
        <v>45125</v>
      </c>
      <c r="AN55" s="38">
        <v>45139</v>
      </c>
      <c r="AO55" s="38">
        <v>45230</v>
      </c>
      <c r="AP55" s="71">
        <v>3</v>
      </c>
      <c r="AQ55" s="145">
        <v>45125</v>
      </c>
      <c r="AR55" s="72">
        <v>9900000158</v>
      </c>
      <c r="AS55" s="145">
        <v>45119</v>
      </c>
      <c r="AT55" s="74">
        <v>71333022</v>
      </c>
      <c r="AU55" s="73">
        <v>4600000242</v>
      </c>
      <c r="AV55" s="68">
        <v>45125</v>
      </c>
      <c r="AW55" s="74">
        <v>4921166</v>
      </c>
      <c r="AX55" s="46">
        <f>IF([1]!Contratacion2023[[#This Row],[ADICIÓN/PRÓRROGA]]="NO","N/A",[1]!Contratacion2023[[#This Row],[FECHA FIN PRORROGA]])</f>
        <v>45230</v>
      </c>
      <c r="AY55" s="75">
        <f>[1]!Contratacion2023[[#This Row],[FECHA TERMINACION AMPLIADA]]-[1]!Contratacion2023[[#This Row],[FECHA FINALIZACION INICIAL]]</f>
        <v>92</v>
      </c>
      <c r="AZ55" s="151">
        <f>[1]!Contratacion2023[[#This Row],[PLAZO DE EJECUCIÓN AMPLIADO (DIAS)]]/30</f>
        <v>3.0666666666666669</v>
      </c>
      <c r="BA55" s="151"/>
      <c r="BB55" s="47">
        <f>[1]!Contratacion2023[[#This Row],[VALOR INICIAL CONTRATO (NUM)]]+[1]!Contratacion2023[[#This Row],[VALOR CRP ADC]]</f>
        <v>14763498</v>
      </c>
      <c r="BC55" s="48">
        <f>[1]!Contratacion2023[[#This Row],[VALOR INICIAL CONTRATO (NUM)]]+[1]!Contratacion2023[[#This Row],[VALOR CRP ADC]]</f>
        <v>14763498</v>
      </c>
      <c r="BD55" s="48"/>
      <c r="BE55" s="48">
        <f>[1]!Contratacion2023[[#This Row],[VALOR TOTAL DEL CONTRATO]]-[1]!Contratacion2023[[#This Row],[VALOR VIGENTE]]</f>
        <v>0</v>
      </c>
      <c r="BJ55" s="51"/>
      <c r="BL55" s="73"/>
      <c r="BM55" s="51"/>
    </row>
    <row r="56" spans="1:65" x14ac:dyDescent="0.25">
      <c r="A56" s="53" t="s">
        <v>65</v>
      </c>
      <c r="B56" s="54" t="s">
        <v>66</v>
      </c>
      <c r="C56" s="54" t="s">
        <v>67</v>
      </c>
      <c r="D56" s="79" t="s">
        <v>68</v>
      </c>
      <c r="E56" s="54" t="s">
        <v>82</v>
      </c>
      <c r="F56" s="18" t="s">
        <v>70</v>
      </c>
      <c r="G56" s="55" t="s">
        <v>321</v>
      </c>
      <c r="H56" s="56" t="s">
        <v>322</v>
      </c>
      <c r="I56" s="57">
        <v>44974</v>
      </c>
      <c r="J56" s="59" t="s">
        <v>155</v>
      </c>
      <c r="K56" s="75" t="s">
        <v>321</v>
      </c>
      <c r="L56" s="59" t="s">
        <v>294</v>
      </c>
      <c r="M56" s="60" t="s">
        <v>323</v>
      </c>
      <c r="N56" s="59" t="s">
        <v>76</v>
      </c>
      <c r="O56" s="149">
        <v>1113665126</v>
      </c>
      <c r="P56" s="55">
        <v>4</v>
      </c>
      <c r="Q56" s="57">
        <v>44977</v>
      </c>
      <c r="R56" s="62">
        <v>44978</v>
      </c>
      <c r="S56" s="59" t="str">
        <f t="shared" si="1"/>
        <v>febrero</v>
      </c>
      <c r="T56" s="63">
        <v>45138</v>
      </c>
      <c r="U56" s="123">
        <v>6</v>
      </c>
      <c r="V56" s="152">
        <v>6380000</v>
      </c>
      <c r="W56" s="27">
        <v>6</v>
      </c>
      <c r="X56" s="65">
        <v>1160000</v>
      </c>
      <c r="Y56" s="29" t="str" cm="1">
        <f t="array" ref="Y56">_xlfn.XLOOKUP([1]!Contratacion2023[[#This Row],[VALOR CUOTA (NUM)]],[1]LISTAS!$A$114:$A$124,[1]!NIVEL_HONORARIOS_PS[PERFIL])</f>
        <v>ASISTENCIAL NIVEL I</v>
      </c>
      <c r="Z56" s="66">
        <v>9900000036</v>
      </c>
      <c r="AA56" s="67" t="s">
        <v>146</v>
      </c>
      <c r="AB56" s="67" t="s">
        <v>78</v>
      </c>
      <c r="AC56" s="68">
        <v>44970</v>
      </c>
      <c r="AD56" s="67">
        <v>188832655</v>
      </c>
      <c r="AE56" s="72">
        <v>4600000100</v>
      </c>
      <c r="AF56" s="34">
        <v>44977</v>
      </c>
      <c r="AG56" s="69">
        <v>6380000</v>
      </c>
      <c r="AH56" s="37" t="s">
        <v>162</v>
      </c>
      <c r="AI56" s="37" t="str">
        <f>VLOOKUP(AH56,[1]!T_SUPERVISOR[#Data],2,FALSE)</f>
        <v>Profesional Universitario Código 219 Grado 1</v>
      </c>
      <c r="AJ56" s="37" t="s">
        <v>286</v>
      </c>
      <c r="AK56" s="37" t="str">
        <f>VLOOKUP(AJ56,[1]!T_PROCESO[#Data],2,FALSE)</f>
        <v>Dirección Técnica</v>
      </c>
      <c r="AL56" s="38" t="s">
        <v>287</v>
      </c>
      <c r="AM56" s="150">
        <v>45125</v>
      </c>
      <c r="AN56" s="38">
        <v>45139</v>
      </c>
      <c r="AO56" s="38">
        <v>45230</v>
      </c>
      <c r="AP56" s="71">
        <v>3</v>
      </c>
      <c r="AQ56" s="145">
        <v>45125</v>
      </c>
      <c r="AR56" s="72">
        <v>9900000158</v>
      </c>
      <c r="AS56" s="145">
        <v>45119</v>
      </c>
      <c r="AT56" s="74">
        <v>71333022</v>
      </c>
      <c r="AU56" s="73">
        <v>4600000244</v>
      </c>
      <c r="AV56" s="68">
        <v>45125</v>
      </c>
      <c r="AW56" s="74">
        <v>3190000</v>
      </c>
      <c r="AX56" s="46">
        <f>IF([1]!Contratacion2023[[#This Row],[ADICIÓN/PRÓRROGA]]="NO","N/A",[1]!Contratacion2023[[#This Row],[FECHA FIN PRORROGA]])</f>
        <v>45230</v>
      </c>
      <c r="AY56" s="75">
        <f>[1]!Contratacion2023[[#This Row],[FECHA TERMINACION AMPLIADA]]-[1]!Contratacion2023[[#This Row],[FECHA FINALIZACION INICIAL]]</f>
        <v>92</v>
      </c>
      <c r="AZ56" s="151">
        <f>[1]!Contratacion2023[[#This Row],[PLAZO DE EJECUCIÓN AMPLIADO (DIAS)]]/30</f>
        <v>3.0666666666666669</v>
      </c>
      <c r="BA56" s="151"/>
      <c r="BB56" s="47">
        <f>[1]!Contratacion2023[[#This Row],[VALOR INICIAL CONTRATO (NUM)]]+[1]!Contratacion2023[[#This Row],[VALOR CRP ADC]]</f>
        <v>9570000</v>
      </c>
      <c r="BC56" s="48">
        <f>[1]!Contratacion2023[[#This Row],[VALOR INICIAL CONTRATO (NUM)]]+[1]!Contratacion2023[[#This Row],[VALOR CRP ADC]]</f>
        <v>9570000</v>
      </c>
      <c r="BD56" s="48"/>
      <c r="BE56" s="48">
        <f>[1]!Contratacion2023[[#This Row],[VALOR TOTAL DEL CONTRATO]]-[1]!Contratacion2023[[#This Row],[VALOR VIGENTE]]</f>
        <v>0</v>
      </c>
      <c r="BJ56" s="51"/>
      <c r="BL56" s="73"/>
      <c r="BM56" s="51"/>
    </row>
    <row r="57" spans="1:65" x14ac:dyDescent="0.25">
      <c r="A57" s="53" t="s">
        <v>65</v>
      </c>
      <c r="B57" s="54" t="s">
        <v>66</v>
      </c>
      <c r="C57" s="54" t="s">
        <v>67</v>
      </c>
      <c r="D57" s="79" t="s">
        <v>68</v>
      </c>
      <c r="E57" s="54" t="s">
        <v>82</v>
      </c>
      <c r="F57" s="18" t="s">
        <v>70</v>
      </c>
      <c r="G57" s="55" t="s">
        <v>324</v>
      </c>
      <c r="H57" s="56" t="s">
        <v>325</v>
      </c>
      <c r="I57" s="57">
        <v>44974</v>
      </c>
      <c r="J57" s="59" t="s">
        <v>155</v>
      </c>
      <c r="K57" s="75" t="s">
        <v>324</v>
      </c>
      <c r="L57" s="59" t="s">
        <v>294</v>
      </c>
      <c r="M57" s="60" t="s">
        <v>326</v>
      </c>
      <c r="N57" s="59" t="s">
        <v>106</v>
      </c>
      <c r="O57" s="149">
        <v>94295342</v>
      </c>
      <c r="P57" s="55">
        <v>1</v>
      </c>
      <c r="Q57" s="57">
        <v>44974</v>
      </c>
      <c r="R57" s="62">
        <v>44977</v>
      </c>
      <c r="S57" s="59" t="str">
        <f t="shared" si="1"/>
        <v>febrero</v>
      </c>
      <c r="T57" s="63">
        <v>45138</v>
      </c>
      <c r="U57" s="123">
        <v>6</v>
      </c>
      <c r="V57" s="152">
        <v>6380000</v>
      </c>
      <c r="W57" s="123">
        <v>6</v>
      </c>
      <c r="X57" s="65">
        <v>1160000</v>
      </c>
      <c r="Y57" s="29" t="str" cm="1">
        <f t="array" ref="Y57">_xlfn.XLOOKUP([1]!Contratacion2023[[#This Row],[VALOR CUOTA (NUM)]],[1]LISTAS!$A$114:$A$124,[1]!NIVEL_HONORARIOS_PS[PERFIL])</f>
        <v>ASISTENCIAL NIVEL I</v>
      </c>
      <c r="Z57" s="66">
        <v>9900000036</v>
      </c>
      <c r="AA57" s="67" t="s">
        <v>146</v>
      </c>
      <c r="AB57" s="67" t="s">
        <v>78</v>
      </c>
      <c r="AC57" s="68">
        <v>44970</v>
      </c>
      <c r="AD57" s="67">
        <v>188832655</v>
      </c>
      <c r="AE57" s="72">
        <v>4600000079</v>
      </c>
      <c r="AF57" s="34">
        <v>44974</v>
      </c>
      <c r="AG57" s="69">
        <v>6380000</v>
      </c>
      <c r="AH57" s="37" t="s">
        <v>162</v>
      </c>
      <c r="AI57" s="37" t="str">
        <f>VLOOKUP(AH57,[1]!T_SUPERVISOR[#Data],2,FALSE)</f>
        <v>Profesional Universitario Código 219 Grado 1</v>
      </c>
      <c r="AJ57" s="37" t="s">
        <v>286</v>
      </c>
      <c r="AK57" s="37" t="str">
        <f>VLOOKUP(AJ57,[1]!T_PROCESO[#Data],2,FALSE)</f>
        <v>Dirección Técnica</v>
      </c>
      <c r="AL57" s="38" t="s">
        <v>81</v>
      </c>
      <c r="AM57" s="78"/>
      <c r="AN57" s="70"/>
      <c r="AO57" s="70"/>
      <c r="AQ57" s="72"/>
      <c r="AR57" s="73"/>
      <c r="AS57" s="51"/>
      <c r="AU57" s="73"/>
      <c r="AV57" s="73"/>
      <c r="AW57" s="110">
        <f>IF([1]!Contratacion2023[[#This Row],[ADICIÓN/PRÓRROGA]]="NO",0)</f>
        <v>0</v>
      </c>
      <c r="AX57" s="46" t="str">
        <f>IF([1]!Contratacion2023[[#This Row],[ADICIÓN/PRÓRROGA]]="NO","N/A",[1]!Contratacion2023[[#This Row],[FECHA FIN PRORROGA]])</f>
        <v>N/A</v>
      </c>
      <c r="AY57" s="59"/>
      <c r="AZ57" s="59"/>
      <c r="BA57" s="154">
        <v>5510000</v>
      </c>
      <c r="BB57" s="47">
        <f>[1]!Contratacion2023[[#This Row],[VALOR INICIAL CONTRATO (NUM)]]+[1]!Contratacion2023[[#This Row],[VALOR CRP ADC]]</f>
        <v>6380000</v>
      </c>
      <c r="BC57" s="155">
        <v>870000</v>
      </c>
      <c r="BD57" s="155">
        <v>5510000</v>
      </c>
      <c r="BE57" s="155">
        <v>870000</v>
      </c>
      <c r="BJ57" s="51"/>
      <c r="BL57" s="73"/>
      <c r="BM57" s="51"/>
    </row>
    <row r="58" spans="1:65" x14ac:dyDescent="0.25">
      <c r="A58" s="53" t="s">
        <v>65</v>
      </c>
      <c r="B58" s="54" t="s">
        <v>66</v>
      </c>
      <c r="C58" s="54" t="s">
        <v>67</v>
      </c>
      <c r="D58" s="79" t="s">
        <v>68</v>
      </c>
      <c r="E58" s="54" t="s">
        <v>82</v>
      </c>
      <c r="F58" s="18" t="s">
        <v>70</v>
      </c>
      <c r="G58" s="55" t="s">
        <v>327</v>
      </c>
      <c r="H58" s="56" t="s">
        <v>328</v>
      </c>
      <c r="I58" s="57">
        <v>44973</v>
      </c>
      <c r="J58" s="59" t="s">
        <v>155</v>
      </c>
      <c r="K58" s="75" t="s">
        <v>327</v>
      </c>
      <c r="L58" s="59" t="s">
        <v>329</v>
      </c>
      <c r="M58" s="60" t="s">
        <v>330</v>
      </c>
      <c r="N58" s="59" t="s">
        <v>76</v>
      </c>
      <c r="O58" s="149">
        <v>38681937</v>
      </c>
      <c r="P58" s="55">
        <v>5</v>
      </c>
      <c r="Q58" s="57">
        <v>44973</v>
      </c>
      <c r="R58" s="62">
        <v>44977</v>
      </c>
      <c r="S58" s="59" t="str">
        <f t="shared" si="1"/>
        <v>febrero</v>
      </c>
      <c r="T58" s="63">
        <v>45138</v>
      </c>
      <c r="U58" s="123">
        <v>6</v>
      </c>
      <c r="V58" s="152">
        <v>9842332</v>
      </c>
      <c r="W58" s="123">
        <v>6</v>
      </c>
      <c r="X58" s="65">
        <v>1789515</v>
      </c>
      <c r="Y58" s="29" t="str" cm="1">
        <f t="array" ref="Y58">_xlfn.XLOOKUP([1]!Contratacion2023[[#This Row],[VALOR CUOTA (NUM)]],[1]LISTAS!$A$114:$A$124,[1]!NIVEL_HONORARIOS_PS[PERFIL])</f>
        <v>ASISTENCIAL NIVEL II</v>
      </c>
      <c r="Z58" s="66">
        <v>9900000036</v>
      </c>
      <c r="AA58" s="67" t="s">
        <v>146</v>
      </c>
      <c r="AB58" s="67" t="s">
        <v>78</v>
      </c>
      <c r="AC58" s="68">
        <v>44970</v>
      </c>
      <c r="AD58" s="67">
        <v>188832655</v>
      </c>
      <c r="AE58" s="72">
        <v>4600000068</v>
      </c>
      <c r="AF58" s="34">
        <v>44973</v>
      </c>
      <c r="AG58" s="69">
        <v>9842332</v>
      </c>
      <c r="AH58" s="37" t="s">
        <v>140</v>
      </c>
      <c r="AI58" s="37" t="str">
        <f>VLOOKUP(AH58,[1]!T_SUPERVISOR[#Data],2,FALSE)</f>
        <v>Directora Técnica</v>
      </c>
      <c r="AJ58" s="37" t="s">
        <v>168</v>
      </c>
      <c r="AK58" s="37" t="str">
        <f>VLOOKUP(AJ58,[1]!T_PROCESO[#Data],2,FALSE)</f>
        <v>Dirección Técnica</v>
      </c>
      <c r="AL58" s="38" t="s">
        <v>287</v>
      </c>
      <c r="AM58" s="150">
        <v>45125</v>
      </c>
      <c r="AN58" s="38">
        <v>45139</v>
      </c>
      <c r="AO58" s="38">
        <v>45230</v>
      </c>
      <c r="AP58" s="71">
        <v>3</v>
      </c>
      <c r="AQ58" s="145">
        <v>45125</v>
      </c>
      <c r="AR58" s="72">
        <v>9900000158</v>
      </c>
      <c r="AS58" s="145">
        <v>45119</v>
      </c>
      <c r="AT58" s="74">
        <v>71333022</v>
      </c>
      <c r="AU58" s="73">
        <v>4600000241</v>
      </c>
      <c r="AV58" s="68">
        <v>45125</v>
      </c>
      <c r="AW58" s="74">
        <v>4921166</v>
      </c>
      <c r="AX58" s="46">
        <f>IF([1]!Contratacion2023[[#This Row],[ADICIÓN/PRÓRROGA]]="NO","N/A",[1]!Contratacion2023[[#This Row],[FECHA FIN PRORROGA]])</f>
        <v>45230</v>
      </c>
      <c r="AY58" s="75">
        <f>[1]!Contratacion2023[[#This Row],[FECHA TERMINACION AMPLIADA]]-[1]!Contratacion2023[[#This Row],[FECHA FINALIZACION INICIAL]]</f>
        <v>92</v>
      </c>
      <c r="AZ58" s="151">
        <f>[1]!Contratacion2023[[#This Row],[PLAZO DE EJECUCIÓN AMPLIADO (DIAS)]]/30</f>
        <v>3.0666666666666669</v>
      </c>
      <c r="BA58" s="151"/>
      <c r="BB58" s="47">
        <f>[1]!Contratacion2023[[#This Row],[VALOR INICIAL CONTRATO (NUM)]]+[1]!Contratacion2023[[#This Row],[VALOR CRP ADC]]</f>
        <v>14763498</v>
      </c>
      <c r="BC58" s="48">
        <f>[1]!Contratacion2023[[#This Row],[VALOR INICIAL CONTRATO (NUM)]]+[1]!Contratacion2023[[#This Row],[VALOR CRP ADC]]</f>
        <v>14763498</v>
      </c>
      <c r="BD58" s="48"/>
      <c r="BE58" s="48">
        <f>[1]!Contratacion2023[[#This Row],[VALOR TOTAL DEL CONTRATO]]-[1]!Contratacion2023[[#This Row],[VALOR VIGENTE]]</f>
        <v>0</v>
      </c>
      <c r="BJ58" s="51"/>
      <c r="BL58" s="73"/>
      <c r="BM58" s="51"/>
    </row>
    <row r="59" spans="1:65" x14ac:dyDescent="0.25">
      <c r="A59" s="53" t="s">
        <v>65</v>
      </c>
      <c r="B59" s="54" t="s">
        <v>66</v>
      </c>
      <c r="C59" s="54" t="s">
        <v>67</v>
      </c>
      <c r="D59" s="79" t="s">
        <v>68</v>
      </c>
      <c r="E59" s="54" t="s">
        <v>82</v>
      </c>
      <c r="F59" s="18" t="s">
        <v>70</v>
      </c>
      <c r="G59" s="55" t="s">
        <v>331</v>
      </c>
      <c r="H59" s="56" t="s">
        <v>332</v>
      </c>
      <c r="I59" s="57">
        <v>44972</v>
      </c>
      <c r="J59" s="59" t="s">
        <v>155</v>
      </c>
      <c r="K59" s="75" t="s">
        <v>331</v>
      </c>
      <c r="L59" s="59" t="s">
        <v>329</v>
      </c>
      <c r="M59" s="60" t="s">
        <v>333</v>
      </c>
      <c r="N59" s="59" t="s">
        <v>76</v>
      </c>
      <c r="O59" s="149">
        <v>1144064061</v>
      </c>
      <c r="P59" s="55">
        <v>8</v>
      </c>
      <c r="Q59" s="57">
        <v>44973</v>
      </c>
      <c r="R59" s="62">
        <v>44974</v>
      </c>
      <c r="S59" s="59" t="str">
        <f t="shared" si="1"/>
        <v>febrero</v>
      </c>
      <c r="T59" s="63">
        <v>45138</v>
      </c>
      <c r="U59" s="123">
        <v>6</v>
      </c>
      <c r="V59" s="152">
        <v>9842332</v>
      </c>
      <c r="W59" s="123">
        <v>6</v>
      </c>
      <c r="X59" s="65">
        <v>1789515</v>
      </c>
      <c r="Y59" s="29" t="str" cm="1">
        <f t="array" ref="Y59">_xlfn.XLOOKUP([1]!Contratacion2023[[#This Row],[VALOR CUOTA (NUM)]],[1]LISTAS!$A$114:$A$124,[1]!NIVEL_HONORARIOS_PS[PERFIL])</f>
        <v>ASISTENCIAL NIVEL II</v>
      </c>
      <c r="Z59" s="66">
        <v>9900000036</v>
      </c>
      <c r="AA59" s="67" t="s">
        <v>146</v>
      </c>
      <c r="AB59" s="67" t="s">
        <v>78</v>
      </c>
      <c r="AC59" s="68">
        <v>44970</v>
      </c>
      <c r="AD59" s="67">
        <v>188832655</v>
      </c>
      <c r="AE59" s="72">
        <v>4600000061</v>
      </c>
      <c r="AF59" s="34">
        <v>44973</v>
      </c>
      <c r="AG59" s="69">
        <v>9842332</v>
      </c>
      <c r="AH59" s="37" t="s">
        <v>140</v>
      </c>
      <c r="AI59" s="37" t="str">
        <f>VLOOKUP(AH59,[1]!T_SUPERVISOR[#Data],2,FALSE)</f>
        <v>Directora Técnica</v>
      </c>
      <c r="AJ59" s="37" t="s">
        <v>168</v>
      </c>
      <c r="AK59" s="37" t="str">
        <f>VLOOKUP(AJ59,[1]!T_PROCESO[#Data],2,FALSE)</f>
        <v>Dirección Técnica</v>
      </c>
      <c r="AL59" s="38" t="s">
        <v>287</v>
      </c>
      <c r="AM59" s="150">
        <v>45125</v>
      </c>
      <c r="AN59" s="38">
        <v>45139</v>
      </c>
      <c r="AO59" s="38">
        <v>45230</v>
      </c>
      <c r="AP59" s="71">
        <v>3</v>
      </c>
      <c r="AQ59" s="145">
        <v>45125</v>
      </c>
      <c r="AR59" s="72">
        <v>9900000158</v>
      </c>
      <c r="AS59" s="145">
        <v>45119</v>
      </c>
      <c r="AT59" s="74">
        <v>71333022</v>
      </c>
      <c r="AU59" s="73">
        <v>4600000240</v>
      </c>
      <c r="AV59" s="145">
        <v>45125</v>
      </c>
      <c r="AW59" s="74">
        <v>4921166</v>
      </c>
      <c r="AX59" s="46">
        <f>IF([1]!Contratacion2023[[#This Row],[ADICIÓN/PRÓRROGA]]="NO","N/A",[1]!Contratacion2023[[#This Row],[FECHA FIN PRORROGA]])</f>
        <v>45230</v>
      </c>
      <c r="AY59" s="75">
        <f>[1]!Contratacion2023[[#This Row],[FECHA TERMINACION AMPLIADA]]-[1]!Contratacion2023[[#This Row],[FECHA FINALIZACION INICIAL]]</f>
        <v>92</v>
      </c>
      <c r="AZ59" s="151">
        <f>[1]!Contratacion2023[[#This Row],[PLAZO DE EJECUCIÓN AMPLIADO (DIAS)]]/30</f>
        <v>3.0666666666666669</v>
      </c>
      <c r="BA59" s="151"/>
      <c r="BB59" s="47">
        <f>[1]!Contratacion2023[[#This Row],[VALOR INICIAL CONTRATO (NUM)]]+[1]!Contratacion2023[[#This Row],[VALOR CRP ADC]]</f>
        <v>14763498</v>
      </c>
      <c r="BC59" s="48">
        <f>[1]!Contratacion2023[[#This Row],[VALOR INICIAL CONTRATO (NUM)]]+[1]!Contratacion2023[[#This Row],[VALOR CRP ADC]]</f>
        <v>14763498</v>
      </c>
      <c r="BD59" s="48"/>
      <c r="BE59" s="48">
        <f>[1]!Contratacion2023[[#This Row],[VALOR TOTAL DEL CONTRATO]]-[1]!Contratacion2023[[#This Row],[VALOR VIGENTE]]</f>
        <v>0</v>
      </c>
      <c r="BJ59" s="51"/>
      <c r="BL59" s="73"/>
      <c r="BM59" s="51"/>
    </row>
    <row r="60" spans="1:65" x14ac:dyDescent="0.25">
      <c r="A60" s="53" t="s">
        <v>65</v>
      </c>
      <c r="B60" s="54" t="s">
        <v>66</v>
      </c>
      <c r="C60" s="54" t="s">
        <v>67</v>
      </c>
      <c r="D60" s="79" t="s">
        <v>68</v>
      </c>
      <c r="E60" s="54" t="s">
        <v>82</v>
      </c>
      <c r="F60" s="18" t="s">
        <v>70</v>
      </c>
      <c r="G60" s="55" t="s">
        <v>334</v>
      </c>
      <c r="H60" s="56" t="s">
        <v>335</v>
      </c>
      <c r="I60" s="57">
        <v>44973</v>
      </c>
      <c r="J60" s="59" t="s">
        <v>155</v>
      </c>
      <c r="K60" s="75" t="s">
        <v>334</v>
      </c>
      <c r="L60" s="59" t="s">
        <v>329</v>
      </c>
      <c r="M60" s="60" t="s">
        <v>336</v>
      </c>
      <c r="N60" s="59" t="s">
        <v>76</v>
      </c>
      <c r="O60" s="149">
        <v>1144035911</v>
      </c>
      <c r="P60" s="55">
        <v>1</v>
      </c>
      <c r="Q60" s="57">
        <v>44973</v>
      </c>
      <c r="R60" s="62">
        <v>44974</v>
      </c>
      <c r="S60" s="59" t="str">
        <f t="shared" si="1"/>
        <v>febrero</v>
      </c>
      <c r="T60" s="63">
        <v>45138</v>
      </c>
      <c r="U60" s="123">
        <v>6</v>
      </c>
      <c r="V60" s="152">
        <v>9842332</v>
      </c>
      <c r="W60" s="123">
        <v>6</v>
      </c>
      <c r="X60" s="65">
        <v>1789515</v>
      </c>
      <c r="Y60" s="29" t="str" cm="1">
        <f t="array" ref="Y60">_xlfn.XLOOKUP([1]!Contratacion2023[[#This Row],[VALOR CUOTA (NUM)]],[1]LISTAS!$A$114:$A$124,[1]!NIVEL_HONORARIOS_PS[PERFIL])</f>
        <v>ASISTENCIAL NIVEL II</v>
      </c>
      <c r="Z60" s="66">
        <v>9900000036</v>
      </c>
      <c r="AA60" s="67" t="s">
        <v>146</v>
      </c>
      <c r="AB60" s="67" t="s">
        <v>78</v>
      </c>
      <c r="AC60" s="68">
        <v>44970</v>
      </c>
      <c r="AD60" s="67">
        <v>188832655</v>
      </c>
      <c r="AE60" s="72">
        <v>4600000067</v>
      </c>
      <c r="AF60" s="34">
        <v>44973</v>
      </c>
      <c r="AG60" s="69">
        <v>9842332</v>
      </c>
      <c r="AH60" s="37" t="s">
        <v>140</v>
      </c>
      <c r="AI60" s="37" t="str">
        <f>VLOOKUP(AH60,[1]!T_SUPERVISOR[#Data],2,FALSE)</f>
        <v>Directora Técnica</v>
      </c>
      <c r="AJ60" s="37" t="s">
        <v>168</v>
      </c>
      <c r="AK60" s="37" t="str">
        <f>VLOOKUP(AJ60,[1]!T_PROCESO[#Data],2,FALSE)</f>
        <v>Dirección Técnica</v>
      </c>
      <c r="AL60" s="38" t="s">
        <v>287</v>
      </c>
      <c r="AM60" s="150">
        <v>45125</v>
      </c>
      <c r="AN60" s="38">
        <v>45139</v>
      </c>
      <c r="AO60" s="38">
        <v>45230</v>
      </c>
      <c r="AP60" s="71">
        <v>3</v>
      </c>
      <c r="AQ60" s="145">
        <v>45125</v>
      </c>
      <c r="AR60" s="72">
        <v>9900000158</v>
      </c>
      <c r="AS60" s="145">
        <v>45119</v>
      </c>
      <c r="AT60" s="74">
        <v>71333022</v>
      </c>
      <c r="AU60" s="73">
        <v>4600000239</v>
      </c>
      <c r="AV60" s="145">
        <v>45125</v>
      </c>
      <c r="AW60" s="74">
        <v>4921166</v>
      </c>
      <c r="AX60" s="46">
        <f>IF([1]!Contratacion2023[[#This Row],[ADICIÓN/PRÓRROGA]]="NO","N/A",[1]!Contratacion2023[[#This Row],[FECHA FIN PRORROGA]])</f>
        <v>45230</v>
      </c>
      <c r="AY60" s="75">
        <f>[1]!Contratacion2023[[#This Row],[FECHA TERMINACION AMPLIADA]]-[1]!Contratacion2023[[#This Row],[FECHA FINALIZACION INICIAL]]</f>
        <v>92</v>
      </c>
      <c r="AZ60" s="151">
        <f>[1]!Contratacion2023[[#This Row],[PLAZO DE EJECUCIÓN AMPLIADO (DIAS)]]/30</f>
        <v>3.0666666666666669</v>
      </c>
      <c r="BA60" s="151"/>
      <c r="BB60" s="47">
        <f>[1]!Contratacion2023[[#This Row],[VALOR INICIAL CONTRATO (NUM)]]+[1]!Contratacion2023[[#This Row],[VALOR CRP ADC]]</f>
        <v>14763498</v>
      </c>
      <c r="BC60" s="48">
        <f>[1]!Contratacion2023[[#This Row],[VALOR INICIAL CONTRATO (NUM)]]+[1]!Contratacion2023[[#This Row],[VALOR CRP ADC]]</f>
        <v>14763498</v>
      </c>
      <c r="BD60" s="48"/>
      <c r="BE60" s="48">
        <f>[1]!Contratacion2023[[#This Row],[VALOR TOTAL DEL CONTRATO]]-[1]!Contratacion2023[[#This Row],[VALOR VIGENTE]]</f>
        <v>0</v>
      </c>
      <c r="BJ60" s="51"/>
      <c r="BL60" s="73"/>
      <c r="BM60" s="51"/>
    </row>
    <row r="61" spans="1:65" x14ac:dyDescent="0.25">
      <c r="A61" s="53" t="s">
        <v>65</v>
      </c>
      <c r="B61" s="54" t="s">
        <v>66</v>
      </c>
      <c r="C61" s="54" t="s">
        <v>67</v>
      </c>
      <c r="D61" s="79" t="s">
        <v>68</v>
      </c>
      <c r="E61" s="54" t="s">
        <v>82</v>
      </c>
      <c r="F61" s="18" t="s">
        <v>70</v>
      </c>
      <c r="G61" s="55" t="s">
        <v>337</v>
      </c>
      <c r="H61" s="56" t="s">
        <v>338</v>
      </c>
      <c r="I61" s="57">
        <v>44972</v>
      </c>
      <c r="J61" s="59" t="s">
        <v>155</v>
      </c>
      <c r="K61" s="75" t="s">
        <v>337</v>
      </c>
      <c r="L61" s="59" t="s">
        <v>339</v>
      </c>
      <c r="M61" s="60" t="s">
        <v>340</v>
      </c>
      <c r="N61" s="59" t="s">
        <v>76</v>
      </c>
      <c r="O61" s="149">
        <v>1006306523</v>
      </c>
      <c r="P61" s="55">
        <v>1</v>
      </c>
      <c r="Q61" s="57">
        <v>44973</v>
      </c>
      <c r="R61" s="62">
        <v>44974</v>
      </c>
      <c r="S61" s="59" t="str">
        <f t="shared" si="1"/>
        <v>febrero</v>
      </c>
      <c r="T61" s="63">
        <v>45138</v>
      </c>
      <c r="U61" s="123">
        <v>6</v>
      </c>
      <c r="V61" s="152">
        <v>12870742</v>
      </c>
      <c r="W61" s="123">
        <v>6</v>
      </c>
      <c r="X61" s="65">
        <v>2340135</v>
      </c>
      <c r="Y61" s="29" t="str" cm="1">
        <f t="array" ref="Y61">_xlfn.XLOOKUP([1]!Contratacion2023[[#This Row],[VALOR CUOTA (NUM)]],[1]LISTAS!$A$114:$A$124,[1]!NIVEL_HONORARIOS_PS[PERFIL])</f>
        <v>TÉCNICO NIVEL I</v>
      </c>
      <c r="Z61" s="66">
        <v>9900000038</v>
      </c>
      <c r="AA61" s="67" t="s">
        <v>77</v>
      </c>
      <c r="AB61" s="67" t="s">
        <v>78</v>
      </c>
      <c r="AC61" s="68">
        <v>44970</v>
      </c>
      <c r="AD61" s="67">
        <v>98657212</v>
      </c>
      <c r="AE61" s="72">
        <v>4600000062</v>
      </c>
      <c r="AF61" s="34">
        <v>44973</v>
      </c>
      <c r="AG61" s="69">
        <v>12870742</v>
      </c>
      <c r="AH61" s="37" t="s">
        <v>140</v>
      </c>
      <c r="AI61" s="37" t="str">
        <f>VLOOKUP(AH61,[1]!T_SUPERVISOR[#Data],2,FALSE)</f>
        <v>Directora Técnica</v>
      </c>
      <c r="AJ61" s="37" t="s">
        <v>168</v>
      </c>
      <c r="AK61" s="37" t="str">
        <f>VLOOKUP(AJ61,[1]!T_PROCESO[#Data],2,FALSE)</f>
        <v>Dirección Técnica</v>
      </c>
      <c r="AL61" s="38" t="s">
        <v>287</v>
      </c>
      <c r="AM61" s="150">
        <v>45125</v>
      </c>
      <c r="AN61" s="38">
        <v>45139</v>
      </c>
      <c r="AO61" s="38">
        <v>45230</v>
      </c>
      <c r="AP61" s="71">
        <v>3</v>
      </c>
      <c r="AQ61" s="145">
        <v>45125</v>
      </c>
      <c r="AR61" s="73">
        <v>9900000157</v>
      </c>
      <c r="AS61" s="145">
        <v>45119</v>
      </c>
      <c r="AT61" s="74">
        <v>21446617</v>
      </c>
      <c r="AU61" s="73">
        <v>4600000233</v>
      </c>
      <c r="AV61" s="145">
        <v>45125</v>
      </c>
      <c r="AW61" s="74">
        <v>6435371</v>
      </c>
      <c r="AX61" s="46">
        <f>IF([1]!Contratacion2023[[#This Row],[ADICIÓN/PRÓRROGA]]="NO","N/A",[1]!Contratacion2023[[#This Row],[FECHA FIN PRORROGA]])</f>
        <v>45230</v>
      </c>
      <c r="AY61" s="75">
        <f>[1]!Contratacion2023[[#This Row],[FECHA TERMINACION AMPLIADA]]-[1]!Contratacion2023[[#This Row],[FECHA FINALIZACION INICIAL]]</f>
        <v>92</v>
      </c>
      <c r="AZ61" s="151">
        <f>[1]!Contratacion2023[[#This Row],[PLAZO DE EJECUCIÓN AMPLIADO (DIAS)]]/30</f>
        <v>3.0666666666666669</v>
      </c>
      <c r="BA61" s="151"/>
      <c r="BB61" s="47">
        <f>[1]!Contratacion2023[[#This Row],[VALOR INICIAL CONTRATO (NUM)]]+[1]!Contratacion2023[[#This Row],[VALOR CRP ADC]]</f>
        <v>19306113</v>
      </c>
      <c r="BC61" s="48">
        <f>[1]!Contratacion2023[[#This Row],[VALOR INICIAL CONTRATO (NUM)]]+[1]!Contratacion2023[[#This Row],[VALOR CRP ADC]]</f>
        <v>19306113</v>
      </c>
      <c r="BD61" s="48"/>
      <c r="BE61" s="48">
        <f>[1]!Contratacion2023[[#This Row],[VALOR TOTAL DEL CONTRATO]]-[1]!Contratacion2023[[#This Row],[VALOR VIGENTE]]</f>
        <v>0</v>
      </c>
      <c r="BF61" s="51" t="s">
        <v>340</v>
      </c>
      <c r="BG61" s="66" t="s">
        <v>341</v>
      </c>
      <c r="BH61" s="51" t="s">
        <v>342</v>
      </c>
      <c r="BI61" s="51" t="s">
        <v>343</v>
      </c>
      <c r="BJ61" s="34">
        <v>45203</v>
      </c>
      <c r="BK61" s="156">
        <f>[1]!Contratacion2023[[#This Row],[FECHA TERMINACION AMPLIADA]]-[1]!Contratacion2023[[#This Row],[FECHA APROB. CESIÓN]]</f>
        <v>27</v>
      </c>
      <c r="BL61" s="156">
        <f>[1]!Contratacion2023[[#This Row],[TIEMPO CEDIDO (DIAS)]]/30</f>
        <v>0.9</v>
      </c>
      <c r="BM61" s="157">
        <f>[1]!Contratacion2023[[#This Row],[VALOR CUOTA (NUM)]]*[1]!Contratacion2023[[#This Row],[TIEMPO CEDIDO (MESES)]]</f>
        <v>2106121.5</v>
      </c>
    </row>
    <row r="62" spans="1:65" x14ac:dyDescent="0.25">
      <c r="A62" s="53" t="s">
        <v>65</v>
      </c>
      <c r="B62" s="54" t="s">
        <v>66</v>
      </c>
      <c r="C62" s="54" t="s">
        <v>67</v>
      </c>
      <c r="D62" s="79" t="s">
        <v>68</v>
      </c>
      <c r="E62" s="54" t="s">
        <v>82</v>
      </c>
      <c r="F62" s="18" t="s">
        <v>70</v>
      </c>
      <c r="G62" s="55" t="s">
        <v>344</v>
      </c>
      <c r="H62" s="56" t="s">
        <v>345</v>
      </c>
      <c r="I62" s="57">
        <v>44974</v>
      </c>
      <c r="J62" s="59" t="s">
        <v>155</v>
      </c>
      <c r="K62" s="75" t="s">
        <v>344</v>
      </c>
      <c r="L62" s="59" t="s">
        <v>346</v>
      </c>
      <c r="M62" s="60" t="s">
        <v>347</v>
      </c>
      <c r="N62" s="59" t="s">
        <v>106</v>
      </c>
      <c r="O62" s="149">
        <v>1143847973</v>
      </c>
      <c r="P62" s="55">
        <v>7</v>
      </c>
      <c r="Q62" s="57">
        <v>44974</v>
      </c>
      <c r="R62" s="62">
        <v>44977</v>
      </c>
      <c r="S62" s="59" t="str">
        <f t="shared" si="1"/>
        <v>febrero</v>
      </c>
      <c r="T62" s="63">
        <v>45138</v>
      </c>
      <c r="U62" s="123">
        <v>6</v>
      </c>
      <c r="V62" s="152">
        <v>17151750</v>
      </c>
      <c r="W62" s="123">
        <v>6</v>
      </c>
      <c r="X62" s="65">
        <v>3118500</v>
      </c>
      <c r="Y62" s="29" t="str" cm="1">
        <f t="array" ref="Y62">_xlfn.XLOOKUP([1]!Contratacion2023[[#This Row],[VALOR CUOTA (NUM)]],[1]LISTAS!$A$114:$A$124,[1]!NIVEL_HONORARIOS_PS[PERFIL])</f>
        <v>TÉCNICO NIVEL II</v>
      </c>
      <c r="Z62" s="66">
        <v>9900000038</v>
      </c>
      <c r="AA62" s="67" t="s">
        <v>77</v>
      </c>
      <c r="AB62" s="67" t="s">
        <v>78</v>
      </c>
      <c r="AC62" s="68">
        <v>44970</v>
      </c>
      <c r="AD62" s="67">
        <v>98657212</v>
      </c>
      <c r="AE62" s="72">
        <v>4600000096</v>
      </c>
      <c r="AF62" s="34">
        <v>44974</v>
      </c>
      <c r="AG62" s="69">
        <v>17151750</v>
      </c>
      <c r="AH62" s="37" t="s">
        <v>140</v>
      </c>
      <c r="AI62" s="37" t="str">
        <f>VLOOKUP(AH62,[1]!T_SUPERVISOR[#Data],2,FALSE)</f>
        <v>Directora Técnica</v>
      </c>
      <c r="AJ62" s="37" t="s">
        <v>141</v>
      </c>
      <c r="AK62" s="37" t="str">
        <f>VLOOKUP(AJ62,[1]!T_PROCESO[#Data],2,FALSE)</f>
        <v>Dirección Técnica</v>
      </c>
      <c r="AL62" s="38" t="s">
        <v>287</v>
      </c>
      <c r="AM62" s="150">
        <v>45125</v>
      </c>
      <c r="AN62" s="38">
        <v>45139</v>
      </c>
      <c r="AO62" s="38">
        <v>45230</v>
      </c>
      <c r="AP62" s="71">
        <v>3</v>
      </c>
      <c r="AQ62" s="145">
        <v>45125</v>
      </c>
      <c r="AR62" s="73">
        <v>9900000157</v>
      </c>
      <c r="AS62" s="145">
        <v>45119</v>
      </c>
      <c r="AT62" s="74">
        <v>21446617</v>
      </c>
      <c r="AU62" s="73">
        <v>4600000235</v>
      </c>
      <c r="AV62" s="145">
        <v>45125</v>
      </c>
      <c r="AW62" s="74">
        <v>8575875</v>
      </c>
      <c r="AX62" s="46">
        <f>IF([1]!Contratacion2023[[#This Row],[ADICIÓN/PRÓRROGA]]="NO","N/A",[1]!Contratacion2023[[#This Row],[FECHA FIN PRORROGA]])</f>
        <v>45230</v>
      </c>
      <c r="AY62" s="75">
        <f>[1]!Contratacion2023[[#This Row],[FECHA TERMINACION AMPLIADA]]-[1]!Contratacion2023[[#This Row],[FECHA FINALIZACION INICIAL]]</f>
        <v>92</v>
      </c>
      <c r="AZ62" s="151">
        <f>[1]!Contratacion2023[[#This Row],[PLAZO DE EJECUCIÓN AMPLIADO (DIAS)]]/30</f>
        <v>3.0666666666666669</v>
      </c>
      <c r="BA62" s="151"/>
      <c r="BB62" s="47">
        <f>[1]!Contratacion2023[[#This Row],[VALOR INICIAL CONTRATO (NUM)]]+[1]!Contratacion2023[[#This Row],[VALOR CRP ADC]]</f>
        <v>25727625</v>
      </c>
      <c r="BC62" s="48">
        <f>[1]!Contratacion2023[[#This Row],[VALOR INICIAL CONTRATO (NUM)]]+[1]!Contratacion2023[[#This Row],[VALOR CRP ADC]]</f>
        <v>25727625</v>
      </c>
      <c r="BD62" s="48"/>
      <c r="BE62" s="48">
        <f>[1]!Contratacion2023[[#This Row],[VALOR TOTAL DEL CONTRATO]]-[1]!Contratacion2023[[#This Row],[VALOR VIGENTE]]</f>
        <v>0</v>
      </c>
      <c r="BJ62" s="51"/>
      <c r="BL62" s="73"/>
      <c r="BM62" s="51"/>
    </row>
    <row r="63" spans="1:65" x14ac:dyDescent="0.25">
      <c r="A63" s="53" t="s">
        <v>65</v>
      </c>
      <c r="B63" s="54" t="s">
        <v>66</v>
      </c>
      <c r="C63" s="54" t="s">
        <v>67</v>
      </c>
      <c r="D63" s="79" t="s">
        <v>68</v>
      </c>
      <c r="E63" s="54" t="s">
        <v>82</v>
      </c>
      <c r="F63" s="18" t="s">
        <v>70</v>
      </c>
      <c r="G63" s="55" t="s">
        <v>348</v>
      </c>
      <c r="H63" s="56" t="s">
        <v>349</v>
      </c>
      <c r="I63" s="57">
        <v>44974</v>
      </c>
      <c r="J63" s="59" t="s">
        <v>85</v>
      </c>
      <c r="K63" s="75" t="s">
        <v>348</v>
      </c>
      <c r="L63" s="59" t="s">
        <v>350</v>
      </c>
      <c r="M63" s="60" t="s">
        <v>351</v>
      </c>
      <c r="N63" s="59" t="s">
        <v>106</v>
      </c>
      <c r="O63" s="149">
        <v>1107100492</v>
      </c>
      <c r="P63" s="55">
        <v>9</v>
      </c>
      <c r="Q63" s="57">
        <v>44974</v>
      </c>
      <c r="R63" s="62">
        <v>44977</v>
      </c>
      <c r="S63" s="59" t="str">
        <f t="shared" si="1"/>
        <v>febrero</v>
      </c>
      <c r="T63" s="63">
        <v>45138</v>
      </c>
      <c r="U63" s="123">
        <v>6</v>
      </c>
      <c r="V63" s="152">
        <v>9842332</v>
      </c>
      <c r="W63" s="123">
        <v>6</v>
      </c>
      <c r="X63" s="65">
        <v>1789515</v>
      </c>
      <c r="Y63" s="29" t="str" cm="1">
        <f t="array" ref="Y63">_xlfn.XLOOKUP([1]!Contratacion2023[[#This Row],[VALOR CUOTA (NUM)]],[1]LISTAS!$A$114:$A$124,[1]!NIVEL_HONORARIOS_PS[PERFIL])</f>
        <v>ASISTENCIAL NIVEL II</v>
      </c>
      <c r="Z63" s="66">
        <v>9900000042</v>
      </c>
      <c r="AA63" s="67" t="s">
        <v>77</v>
      </c>
      <c r="AB63" s="67" t="s">
        <v>78</v>
      </c>
      <c r="AC63" s="68">
        <v>44972</v>
      </c>
      <c r="AD63" s="67">
        <v>9842332</v>
      </c>
      <c r="AE63" s="72">
        <v>4600000092</v>
      </c>
      <c r="AF63" s="34">
        <v>44974</v>
      </c>
      <c r="AG63" s="69">
        <v>9842332</v>
      </c>
      <c r="AH63" s="37" t="s">
        <v>190</v>
      </c>
      <c r="AI63" s="37" t="str">
        <f>VLOOKUP(AH63,[1]!T_SUPERVISOR[#Data],2,FALSE)</f>
        <v>Directora Administrativa y Financiera</v>
      </c>
      <c r="AJ63" s="37" t="s">
        <v>276</v>
      </c>
      <c r="AK63" s="37" t="str">
        <f>VLOOKUP(AJ63,[1]!T_PROCESO[#Data],2,FALSE)</f>
        <v>Dirección Administrativa y Financiera</v>
      </c>
      <c r="AL63" s="38" t="s">
        <v>287</v>
      </c>
      <c r="AM63" s="150">
        <v>45124</v>
      </c>
      <c r="AN63" s="38">
        <v>45139</v>
      </c>
      <c r="AO63" s="38">
        <v>45230</v>
      </c>
      <c r="AP63" s="71">
        <v>3</v>
      </c>
      <c r="AQ63" s="145">
        <v>45124</v>
      </c>
      <c r="AR63" s="73">
        <v>9900000154</v>
      </c>
      <c r="AS63" s="145">
        <v>45119</v>
      </c>
      <c r="AT63" s="74">
        <v>28184860</v>
      </c>
      <c r="AU63" s="158">
        <v>4600000209</v>
      </c>
      <c r="AV63" s="145">
        <v>45125</v>
      </c>
      <c r="AW63" s="74">
        <v>4921166</v>
      </c>
      <c r="AX63" s="46">
        <f>IF([1]!Contratacion2023[[#This Row],[ADICIÓN/PRÓRROGA]]="NO","N/A",[1]!Contratacion2023[[#This Row],[FECHA FIN PRORROGA]])</f>
        <v>45230</v>
      </c>
      <c r="AY63" s="75">
        <f>[1]!Contratacion2023[[#This Row],[FECHA TERMINACION AMPLIADA]]-[1]!Contratacion2023[[#This Row],[FECHA FINALIZACION INICIAL]]</f>
        <v>92</v>
      </c>
      <c r="AZ63" s="151">
        <f>[1]!Contratacion2023[[#This Row],[PLAZO DE EJECUCIÓN AMPLIADO (DIAS)]]/30</f>
        <v>3.0666666666666669</v>
      </c>
      <c r="BA63" s="151"/>
      <c r="BB63" s="47">
        <f>[1]!Contratacion2023[[#This Row],[VALOR INICIAL CONTRATO (NUM)]]+[1]!Contratacion2023[[#This Row],[VALOR CRP ADC]]</f>
        <v>14763498</v>
      </c>
      <c r="BC63" s="48">
        <f>[1]!Contratacion2023[[#This Row],[VALOR INICIAL CONTRATO (NUM)]]+[1]!Contratacion2023[[#This Row],[VALOR CRP ADC]]</f>
        <v>14763498</v>
      </c>
      <c r="BD63" s="48"/>
      <c r="BE63" s="48">
        <f>[1]!Contratacion2023[[#This Row],[VALOR TOTAL DEL CONTRATO]]-[1]!Contratacion2023[[#This Row],[VALOR VIGENTE]]</f>
        <v>0</v>
      </c>
      <c r="BJ63" s="51"/>
      <c r="BL63" s="73"/>
      <c r="BM63" s="51"/>
    </row>
    <row r="64" spans="1:65" x14ac:dyDescent="0.25">
      <c r="A64" s="53" t="s">
        <v>65</v>
      </c>
      <c r="B64" s="54" t="s">
        <v>66</v>
      </c>
      <c r="C64" s="54" t="s">
        <v>67</v>
      </c>
      <c r="D64" s="79" t="s">
        <v>68</v>
      </c>
      <c r="E64" s="54" t="s">
        <v>82</v>
      </c>
      <c r="F64" s="18" t="s">
        <v>70</v>
      </c>
      <c r="G64" s="55" t="s">
        <v>352</v>
      </c>
      <c r="H64" s="56" t="s">
        <v>353</v>
      </c>
      <c r="I64" s="57">
        <v>44974</v>
      </c>
      <c r="J64" s="59" t="s">
        <v>85</v>
      </c>
      <c r="K64" s="75" t="s">
        <v>352</v>
      </c>
      <c r="L64" s="59" t="s">
        <v>354</v>
      </c>
      <c r="M64" s="60" t="s">
        <v>355</v>
      </c>
      <c r="N64" s="59" t="s">
        <v>106</v>
      </c>
      <c r="O64" s="149">
        <v>16640138</v>
      </c>
      <c r="P64" s="55">
        <v>1</v>
      </c>
      <c r="Q64" s="57">
        <v>44974</v>
      </c>
      <c r="R64" s="62">
        <v>44977</v>
      </c>
      <c r="S64" s="59" t="str">
        <f t="shared" si="1"/>
        <v>febrero</v>
      </c>
      <c r="T64" s="63">
        <v>45138</v>
      </c>
      <c r="U64" s="123">
        <v>6</v>
      </c>
      <c r="V64" s="152">
        <v>12870742</v>
      </c>
      <c r="W64" s="123">
        <v>6</v>
      </c>
      <c r="X64" s="65">
        <v>2340135</v>
      </c>
      <c r="Y64" s="29" t="str" cm="1">
        <f t="array" ref="Y64">_xlfn.XLOOKUP([1]!Contratacion2023[[#This Row],[VALOR CUOTA (NUM)]],[1]LISTAS!$A$114:$A$124,[1]!NIVEL_HONORARIOS_PS[PERFIL])</f>
        <v>TÉCNICO NIVEL I</v>
      </c>
      <c r="Z64" s="66">
        <v>9900000038</v>
      </c>
      <c r="AA64" s="67" t="s">
        <v>77</v>
      </c>
      <c r="AB64" s="67" t="s">
        <v>78</v>
      </c>
      <c r="AC64" s="68">
        <v>44970</v>
      </c>
      <c r="AD64" s="67">
        <v>98657212</v>
      </c>
      <c r="AE64" s="72">
        <v>4600000080</v>
      </c>
      <c r="AF64" s="34">
        <v>44974</v>
      </c>
      <c r="AG64" s="69">
        <v>12870742</v>
      </c>
      <c r="AH64" s="37" t="s">
        <v>140</v>
      </c>
      <c r="AI64" s="37" t="str">
        <f>VLOOKUP(AH64,[1]!T_SUPERVISOR[#Data],2,FALSE)</f>
        <v>Directora Técnica</v>
      </c>
      <c r="AJ64" s="37" t="s">
        <v>141</v>
      </c>
      <c r="AK64" s="37" t="str">
        <f>VLOOKUP(AJ64,[1]!T_PROCESO[#Data],2,FALSE)</f>
        <v>Dirección Técnica</v>
      </c>
      <c r="AL64" s="38" t="s">
        <v>287</v>
      </c>
      <c r="AM64" s="150">
        <v>45125</v>
      </c>
      <c r="AN64" s="38">
        <v>45139</v>
      </c>
      <c r="AO64" s="38">
        <v>45230</v>
      </c>
      <c r="AP64" s="71">
        <v>3</v>
      </c>
      <c r="AQ64" s="145">
        <v>45125</v>
      </c>
      <c r="AR64" s="73">
        <v>9900000157</v>
      </c>
      <c r="AS64" s="145">
        <v>45119</v>
      </c>
      <c r="AT64" s="74">
        <v>21446617</v>
      </c>
      <c r="AU64" s="73">
        <v>4600000234</v>
      </c>
      <c r="AV64" s="145">
        <v>45125</v>
      </c>
      <c r="AW64" s="74">
        <v>6435371</v>
      </c>
      <c r="AX64" s="46">
        <f>IF([1]!Contratacion2023[[#This Row],[ADICIÓN/PRÓRROGA]]="NO","N/A",[1]!Contratacion2023[[#This Row],[FECHA FIN PRORROGA]])</f>
        <v>45230</v>
      </c>
      <c r="AY64" s="75">
        <f>[1]!Contratacion2023[[#This Row],[FECHA TERMINACION AMPLIADA]]-[1]!Contratacion2023[[#This Row],[FECHA FINALIZACION INICIAL]]</f>
        <v>92</v>
      </c>
      <c r="AZ64" s="151">
        <f>[1]!Contratacion2023[[#This Row],[PLAZO DE EJECUCIÓN AMPLIADO (DIAS)]]/30</f>
        <v>3.0666666666666669</v>
      </c>
      <c r="BA64" s="151"/>
      <c r="BB64" s="47">
        <f>[1]!Contratacion2023[[#This Row],[VALOR INICIAL CONTRATO (NUM)]]+[1]!Contratacion2023[[#This Row],[VALOR CRP ADC]]</f>
        <v>19306113</v>
      </c>
      <c r="BC64" s="48">
        <f>[1]!Contratacion2023[[#This Row],[VALOR INICIAL CONTRATO (NUM)]]+[1]!Contratacion2023[[#This Row],[VALOR CRP ADC]]</f>
        <v>19306113</v>
      </c>
      <c r="BD64" s="48"/>
      <c r="BE64" s="48">
        <f>[1]!Contratacion2023[[#This Row],[VALOR TOTAL DEL CONTRATO]]-[1]!Contratacion2023[[#This Row],[VALOR VIGENTE]]</f>
        <v>0</v>
      </c>
      <c r="BJ64" s="51"/>
      <c r="BL64" s="73"/>
      <c r="BM64" s="51"/>
    </row>
    <row r="65" spans="1:65" x14ac:dyDescent="0.25">
      <c r="A65" s="53" t="s">
        <v>65</v>
      </c>
      <c r="B65" s="54" t="s">
        <v>66</v>
      </c>
      <c r="C65" s="54" t="s">
        <v>67</v>
      </c>
      <c r="D65" s="79" t="s">
        <v>68</v>
      </c>
      <c r="E65" s="54" t="s">
        <v>69</v>
      </c>
      <c r="F65" s="18" t="s">
        <v>70</v>
      </c>
      <c r="G65" s="55" t="s">
        <v>356</v>
      </c>
      <c r="H65" s="56" t="s">
        <v>357</v>
      </c>
      <c r="I65" s="57">
        <v>44974</v>
      </c>
      <c r="J65" s="59" t="s">
        <v>155</v>
      </c>
      <c r="K65" s="75" t="s">
        <v>356</v>
      </c>
      <c r="L65" s="59" t="s">
        <v>358</v>
      </c>
      <c r="M65" s="60" t="s">
        <v>359</v>
      </c>
      <c r="N65" s="59" t="s">
        <v>76</v>
      </c>
      <c r="O65" s="149">
        <v>27295131</v>
      </c>
      <c r="P65" s="55">
        <v>0</v>
      </c>
      <c r="Q65" s="57">
        <v>44974</v>
      </c>
      <c r="R65" s="62">
        <v>44977</v>
      </c>
      <c r="S65" s="59" t="str">
        <f t="shared" si="1"/>
        <v>febrero</v>
      </c>
      <c r="T65" s="63">
        <v>45138</v>
      </c>
      <c r="U65" s="123">
        <v>6</v>
      </c>
      <c r="V65" s="152">
        <v>19684659</v>
      </c>
      <c r="W65" s="123">
        <v>6</v>
      </c>
      <c r="X65" s="65">
        <v>3579029</v>
      </c>
      <c r="Y65" s="29" t="str" cm="1">
        <f t="array" ref="Y65">_xlfn.XLOOKUP([1]!Contratacion2023[[#This Row],[VALOR CUOTA (NUM)]],[1]LISTAS!$A$114:$A$124,[1]!NIVEL_HONORARIOS_PS[PERFIL])</f>
        <v>PROFESIONAL</v>
      </c>
      <c r="Z65" s="66">
        <v>9900000040</v>
      </c>
      <c r="AA65" s="67" t="s">
        <v>146</v>
      </c>
      <c r="AB65" s="67" t="s">
        <v>78</v>
      </c>
      <c r="AC65" s="68">
        <v>44970</v>
      </c>
      <c r="AD65" s="67">
        <v>39369319</v>
      </c>
      <c r="AE65" s="72">
        <v>4600000087</v>
      </c>
      <c r="AF65" s="34">
        <v>44974</v>
      </c>
      <c r="AG65" s="69">
        <v>19684659</v>
      </c>
      <c r="AH65" s="37" t="s">
        <v>140</v>
      </c>
      <c r="AI65" s="37" t="str">
        <f>VLOOKUP(AH65,[1]!T_SUPERVISOR[#Data],2,FALSE)</f>
        <v>Directora Técnica</v>
      </c>
      <c r="AJ65" s="37" t="s">
        <v>286</v>
      </c>
      <c r="AK65" s="37" t="str">
        <f>VLOOKUP(AJ65,[1]!T_PROCESO[#Data],2,FALSE)</f>
        <v>Dirección Técnica</v>
      </c>
      <c r="AL65" s="38" t="s">
        <v>287</v>
      </c>
      <c r="AM65" s="150">
        <v>45128</v>
      </c>
      <c r="AN65" s="38">
        <v>45139</v>
      </c>
      <c r="AO65" s="38">
        <v>45230</v>
      </c>
      <c r="AP65" s="71">
        <v>3</v>
      </c>
      <c r="AQ65" s="145">
        <v>45128</v>
      </c>
      <c r="AR65" s="73">
        <v>9900000156</v>
      </c>
      <c r="AS65" s="145">
        <v>45119</v>
      </c>
      <c r="AT65" s="74">
        <v>19684658</v>
      </c>
      <c r="AU65" s="73">
        <v>4600000254</v>
      </c>
      <c r="AV65" s="68">
        <v>45128</v>
      </c>
      <c r="AW65" s="74">
        <v>9842329</v>
      </c>
      <c r="AX65" s="46">
        <f>IF([1]!Contratacion2023[[#This Row],[ADICIÓN/PRÓRROGA]]="NO","N/A",[1]!Contratacion2023[[#This Row],[FECHA FIN PRORROGA]])</f>
        <v>45230</v>
      </c>
      <c r="AY65" s="59"/>
      <c r="AZ65" s="59"/>
      <c r="BA65" s="59"/>
      <c r="BB65" s="47">
        <f>[1]!Contratacion2023[[#This Row],[VALOR INICIAL CONTRATO (NUM)]]+[1]!Contratacion2023[[#This Row],[VALOR CRP ADC]]</f>
        <v>29526988</v>
      </c>
      <c r="BC65" s="48">
        <f>[1]!Contratacion2023[[#This Row],[VALOR INICIAL CONTRATO (NUM)]]+[1]!Contratacion2023[[#This Row],[VALOR CRP ADC]]</f>
        <v>29526988</v>
      </c>
      <c r="BD65" s="48"/>
      <c r="BE65" s="48">
        <f>[1]!Contratacion2023[[#This Row],[VALOR TOTAL DEL CONTRATO]]-[1]!Contratacion2023[[#This Row],[VALOR VIGENTE]]</f>
        <v>0</v>
      </c>
      <c r="BF65" s="51" t="s">
        <v>359</v>
      </c>
      <c r="BG65" s="51" t="s">
        <v>360</v>
      </c>
      <c r="BH65" s="51" t="s">
        <v>361</v>
      </c>
      <c r="BI65" s="51" t="s">
        <v>362</v>
      </c>
      <c r="BJ65" s="34">
        <v>45174</v>
      </c>
      <c r="BK65" s="156">
        <f>[1]!Contratacion2023[[#This Row],[FECHA TERMINACION AMPLIADA]]-[1]!Contratacion2023[[#This Row],[FECHA APROB. CESIÓN]]</f>
        <v>56</v>
      </c>
      <c r="BL65" s="156">
        <f>[1]!Contratacion2023[[#This Row],[TIEMPO CEDIDO (DIAS)]]/30</f>
        <v>1.8666666666666667</v>
      </c>
      <c r="BM65" s="157">
        <f>[1]!Contratacion2023[[#This Row],[VALOR CUOTA (NUM)]]*[1]!Contratacion2023[[#This Row],[TIEMPO CEDIDO (MESES)]]</f>
        <v>6680854.1333333338</v>
      </c>
    </row>
    <row r="66" spans="1:65" x14ac:dyDescent="0.25">
      <c r="A66" s="53" t="s">
        <v>65</v>
      </c>
      <c r="B66" s="54" t="s">
        <v>66</v>
      </c>
      <c r="C66" s="54" t="s">
        <v>67</v>
      </c>
      <c r="D66" s="79" t="s">
        <v>68</v>
      </c>
      <c r="E66" s="54" t="s">
        <v>69</v>
      </c>
      <c r="F66" s="18" t="s">
        <v>70</v>
      </c>
      <c r="G66" s="55" t="s">
        <v>363</v>
      </c>
      <c r="H66" s="56" t="s">
        <v>364</v>
      </c>
      <c r="I66" s="57">
        <v>44973</v>
      </c>
      <c r="J66" s="59" t="s">
        <v>85</v>
      </c>
      <c r="K66" s="75" t="s">
        <v>363</v>
      </c>
      <c r="L66" s="59" t="s">
        <v>365</v>
      </c>
      <c r="M66" s="60" t="s">
        <v>366</v>
      </c>
      <c r="N66" s="59" t="s">
        <v>106</v>
      </c>
      <c r="O66" s="149">
        <v>14898794</v>
      </c>
      <c r="P66" s="55">
        <v>4</v>
      </c>
      <c r="Q66" s="57">
        <v>44973</v>
      </c>
      <c r="R66" s="62">
        <v>44974</v>
      </c>
      <c r="S66" s="59" t="str">
        <f t="shared" si="1"/>
        <v>febrero</v>
      </c>
      <c r="T66" s="63">
        <v>45138</v>
      </c>
      <c r="U66" s="123">
        <v>6</v>
      </c>
      <c r="V66" s="152">
        <v>19684659</v>
      </c>
      <c r="W66" s="123">
        <v>6</v>
      </c>
      <c r="X66" s="65">
        <v>3579029</v>
      </c>
      <c r="Y66" s="29" t="str" cm="1">
        <f t="array" ref="Y66">_xlfn.XLOOKUP([1]!Contratacion2023[[#This Row],[VALOR CUOTA (NUM)]],[1]LISTAS!$A$114:$A$124,[1]!NIVEL_HONORARIOS_PS[PERFIL])</f>
        <v>PROFESIONAL</v>
      </c>
      <c r="Z66" s="66">
        <v>9900000040</v>
      </c>
      <c r="AA66" s="67" t="s">
        <v>146</v>
      </c>
      <c r="AB66" s="67" t="s">
        <v>78</v>
      </c>
      <c r="AC66" s="68">
        <v>44970</v>
      </c>
      <c r="AD66" s="67">
        <v>39369319</v>
      </c>
      <c r="AE66" s="72">
        <v>4600000069</v>
      </c>
      <c r="AF66" s="34">
        <v>44973</v>
      </c>
      <c r="AG66" s="69">
        <v>19684659</v>
      </c>
      <c r="AH66" s="37" t="s">
        <v>140</v>
      </c>
      <c r="AI66" s="37" t="str">
        <f>VLOOKUP(AH66,[1]!T_SUPERVISOR[#Data],2,FALSE)</f>
        <v>Directora Técnica</v>
      </c>
      <c r="AJ66" s="37" t="s">
        <v>141</v>
      </c>
      <c r="AK66" s="37" t="str">
        <f>VLOOKUP(AJ66,[1]!T_PROCESO[#Data],2,FALSE)</f>
        <v>Dirección Técnica</v>
      </c>
      <c r="AL66" s="38" t="s">
        <v>287</v>
      </c>
      <c r="AM66" s="150">
        <v>45125</v>
      </c>
      <c r="AN66" s="38">
        <v>45139</v>
      </c>
      <c r="AO66" s="38">
        <v>45230</v>
      </c>
      <c r="AP66" s="71">
        <v>3</v>
      </c>
      <c r="AQ66" s="145">
        <v>45125</v>
      </c>
      <c r="AR66" s="73">
        <v>9900000156</v>
      </c>
      <c r="AS66" s="145">
        <v>45119</v>
      </c>
      <c r="AT66" s="74">
        <v>19684658</v>
      </c>
      <c r="AU66" s="73">
        <v>4600000236</v>
      </c>
      <c r="AV66" s="145">
        <v>45125</v>
      </c>
      <c r="AW66" s="74">
        <v>9842329</v>
      </c>
      <c r="AX66" s="46">
        <f>IF([1]!Contratacion2023[[#This Row],[ADICIÓN/PRÓRROGA]]="NO","N/A",[1]!Contratacion2023[[#This Row],[FECHA FIN PRORROGA]])</f>
        <v>45230</v>
      </c>
      <c r="AY66" s="59"/>
      <c r="AZ66" s="59"/>
      <c r="BA66" s="59"/>
      <c r="BB66" s="47">
        <f>[1]!Contratacion2023[[#This Row],[VALOR INICIAL CONTRATO (NUM)]]+[1]!Contratacion2023[[#This Row],[VALOR CRP ADC]]</f>
        <v>29526988</v>
      </c>
      <c r="BC66" s="48">
        <f>[1]!Contratacion2023[[#This Row],[VALOR INICIAL CONTRATO (NUM)]]+[1]!Contratacion2023[[#This Row],[VALOR CRP ADC]]</f>
        <v>29526988</v>
      </c>
      <c r="BD66" s="48"/>
      <c r="BE66" s="48">
        <f>[1]!Contratacion2023[[#This Row],[VALOR TOTAL DEL CONTRATO]]-[1]!Contratacion2023[[#This Row],[VALOR VIGENTE]]</f>
        <v>0</v>
      </c>
      <c r="BJ66" s="51"/>
      <c r="BL66" s="73"/>
      <c r="BM66" s="51"/>
    </row>
    <row r="67" spans="1:65" x14ac:dyDescent="0.25">
      <c r="A67" s="111" t="s">
        <v>65</v>
      </c>
      <c r="B67" s="112" t="s">
        <v>66</v>
      </c>
      <c r="C67" s="112" t="s">
        <v>67</v>
      </c>
      <c r="D67" s="113" t="s">
        <v>68</v>
      </c>
      <c r="E67" s="112" t="s">
        <v>69</v>
      </c>
      <c r="F67" s="18" t="s">
        <v>70</v>
      </c>
      <c r="G67" s="114" t="s">
        <v>367</v>
      </c>
      <c r="H67" s="138" t="s">
        <v>368</v>
      </c>
      <c r="I67" s="116">
        <v>44974</v>
      </c>
      <c r="J67" s="118" t="s">
        <v>85</v>
      </c>
      <c r="K67" s="75" t="s">
        <v>367</v>
      </c>
      <c r="L67" s="59" t="s">
        <v>369</v>
      </c>
      <c r="M67" s="60" t="s">
        <v>370</v>
      </c>
      <c r="N67" s="118" t="s">
        <v>76</v>
      </c>
      <c r="O67" s="160">
        <v>31280365</v>
      </c>
      <c r="P67" s="114">
        <v>6</v>
      </c>
      <c r="Q67" s="116">
        <v>44974</v>
      </c>
      <c r="R67" s="120">
        <v>44977</v>
      </c>
      <c r="S67" s="59" t="str">
        <f t="shared" si="1"/>
        <v>febrero</v>
      </c>
      <c r="T67" s="121">
        <v>45138</v>
      </c>
      <c r="U67" s="140">
        <v>6</v>
      </c>
      <c r="V67" s="161">
        <v>19684659</v>
      </c>
      <c r="W67" s="123">
        <v>6</v>
      </c>
      <c r="X67" s="162">
        <v>3579029</v>
      </c>
      <c r="Y67" s="29" t="str" cm="1">
        <f t="array" ref="Y67">_xlfn.XLOOKUP([1]!Contratacion2023[[#This Row],[VALOR CUOTA (NUM)]],[1]LISTAS!$A$114:$A$124,[1]!NIVEL_HONORARIOS_PS[PERFIL])</f>
        <v>PROFESIONAL</v>
      </c>
      <c r="Z67" s="142">
        <v>9900000039</v>
      </c>
      <c r="AA67" s="143" t="s">
        <v>77</v>
      </c>
      <c r="AB67" s="67" t="s">
        <v>78</v>
      </c>
      <c r="AC67" s="125">
        <v>44970</v>
      </c>
      <c r="AD67" s="143">
        <v>176432505</v>
      </c>
      <c r="AE67" s="132">
        <v>4600000091</v>
      </c>
      <c r="AF67" s="127">
        <v>44974</v>
      </c>
      <c r="AG67" s="128">
        <v>19684659</v>
      </c>
      <c r="AH67" s="129" t="s">
        <v>79</v>
      </c>
      <c r="AI67" s="37" t="str">
        <f>VLOOKUP(AH67,[1]!T_SUPERVISOR[#Data],2,FALSE)</f>
        <v>Asesora de Dirección</v>
      </c>
      <c r="AJ67" s="129" t="s">
        <v>80</v>
      </c>
      <c r="AK67" s="129" t="str">
        <f>VLOOKUP(AJ67,[1]!T_PROCESO[#Data],2,FALSE)</f>
        <v>Dirección General</v>
      </c>
      <c r="AL67" s="38" t="s">
        <v>287</v>
      </c>
      <c r="AM67" s="150">
        <v>45125</v>
      </c>
      <c r="AN67" s="38">
        <v>45139</v>
      </c>
      <c r="AO67" s="38">
        <v>45230</v>
      </c>
      <c r="AP67" s="71">
        <v>3</v>
      </c>
      <c r="AQ67" s="145">
        <v>45125</v>
      </c>
      <c r="AR67" s="133">
        <v>9900000155</v>
      </c>
      <c r="AS67" s="145">
        <v>45119</v>
      </c>
      <c r="AT67" s="135">
        <v>88216248</v>
      </c>
      <c r="AU67" s="133">
        <v>4600000245</v>
      </c>
      <c r="AV67" s="145">
        <v>45125</v>
      </c>
      <c r="AW67" s="74">
        <v>9842329</v>
      </c>
      <c r="AX67" s="46">
        <f>IF([1]!Contratacion2023[[#This Row],[ADICIÓN/PRÓRROGA]]="NO","N/A",[1]!Contratacion2023[[#This Row],[FECHA FIN PRORROGA]])</f>
        <v>45230</v>
      </c>
      <c r="AY67" s="118"/>
      <c r="AZ67" s="118"/>
      <c r="BA67" s="118"/>
      <c r="BB67" s="47">
        <f>[1]!Contratacion2023[[#This Row],[VALOR INICIAL CONTRATO (NUM)]]+[1]!Contratacion2023[[#This Row],[VALOR CRP ADC]]</f>
        <v>29526988</v>
      </c>
      <c r="BC67" s="48">
        <f>[1]!Contratacion2023[[#This Row],[VALOR INICIAL CONTRATO (NUM)]]+[1]!Contratacion2023[[#This Row],[VALOR CRP ADC]]</f>
        <v>29526988</v>
      </c>
      <c r="BD67" s="137"/>
      <c r="BE67" s="137">
        <f>[1]!Contratacion2023[[#This Row],[VALOR TOTAL DEL CONTRATO]]-[1]!Contratacion2023[[#This Row],[VALOR VIGENTE]]</f>
        <v>0</v>
      </c>
      <c r="BF67" s="134"/>
      <c r="BG67" s="134"/>
      <c r="BH67" s="134"/>
      <c r="BI67" s="134"/>
      <c r="BJ67" s="134"/>
      <c r="BK67" s="133"/>
      <c r="BL67" s="133"/>
      <c r="BM67" s="134"/>
    </row>
    <row r="68" spans="1:65" x14ac:dyDescent="0.25">
      <c r="A68" s="53" t="s">
        <v>65</v>
      </c>
      <c r="B68" s="54" t="s">
        <v>66</v>
      </c>
      <c r="C68" s="54" t="s">
        <v>67</v>
      </c>
      <c r="D68" s="79" t="s">
        <v>68</v>
      </c>
      <c r="E68" s="54" t="s">
        <v>69</v>
      </c>
      <c r="F68" s="18" t="s">
        <v>70</v>
      </c>
      <c r="G68" s="55" t="s">
        <v>371</v>
      </c>
      <c r="H68" s="56" t="s">
        <v>372</v>
      </c>
      <c r="I68" s="116">
        <v>44974</v>
      </c>
      <c r="J68" s="59" t="s">
        <v>155</v>
      </c>
      <c r="K68" s="75" t="s">
        <v>371</v>
      </c>
      <c r="L68" s="59" t="s">
        <v>373</v>
      </c>
      <c r="M68" s="60" t="s">
        <v>374</v>
      </c>
      <c r="N68" s="59" t="s">
        <v>76</v>
      </c>
      <c r="O68" s="149">
        <v>29180314</v>
      </c>
      <c r="P68" s="55">
        <v>4</v>
      </c>
      <c r="Q68" s="116">
        <v>44974</v>
      </c>
      <c r="R68" s="120">
        <v>44977</v>
      </c>
      <c r="S68" s="59" t="str">
        <f t="shared" si="1"/>
        <v>febrero</v>
      </c>
      <c r="T68" s="63">
        <v>45138</v>
      </c>
      <c r="U68" s="123">
        <v>6</v>
      </c>
      <c r="V68" s="152">
        <v>26498587</v>
      </c>
      <c r="W68" s="123">
        <v>6</v>
      </c>
      <c r="X68" s="65">
        <v>4817925</v>
      </c>
      <c r="Y68" s="29" t="str" cm="1">
        <f t="array" ref="Y68">_xlfn.XLOOKUP([1]!Contratacion2023[[#This Row],[VALOR CUOTA (NUM)]],[1]LISTAS!$A$114:$A$124,[1]!NIVEL_HONORARIOS_PS[PERFIL])</f>
        <v>ASESOR NIVEL I</v>
      </c>
      <c r="Z68" s="66">
        <v>9900000039</v>
      </c>
      <c r="AA68" s="67" t="s">
        <v>77</v>
      </c>
      <c r="AB68" s="67" t="s">
        <v>78</v>
      </c>
      <c r="AC68" s="68">
        <v>44970</v>
      </c>
      <c r="AD68" s="67">
        <v>176432505</v>
      </c>
      <c r="AE68" s="72">
        <v>4600000081</v>
      </c>
      <c r="AF68" s="34">
        <v>44974</v>
      </c>
      <c r="AG68" s="69">
        <v>26498587</v>
      </c>
      <c r="AH68" s="37" t="s">
        <v>79</v>
      </c>
      <c r="AI68" s="37" t="str">
        <f>VLOOKUP(AH68,[1]!T_SUPERVISOR[#Data],2,FALSE)</f>
        <v>Asesora de Dirección</v>
      </c>
      <c r="AJ68" s="37" t="s">
        <v>80</v>
      </c>
      <c r="AK68" s="37" t="str">
        <f>VLOOKUP(AJ68,[1]!T_PROCESO[#Data],2,FALSE)</f>
        <v>Dirección General</v>
      </c>
      <c r="AL68" s="38" t="s">
        <v>287</v>
      </c>
      <c r="AM68" s="150">
        <v>45124</v>
      </c>
      <c r="AN68" s="38">
        <v>45139</v>
      </c>
      <c r="AO68" s="38">
        <v>45222</v>
      </c>
      <c r="AP68" s="71">
        <v>3</v>
      </c>
      <c r="AQ68" s="145">
        <v>45124</v>
      </c>
      <c r="AR68" s="73">
        <v>9900000155</v>
      </c>
      <c r="AS68" s="145">
        <v>45119</v>
      </c>
      <c r="AT68" s="135">
        <v>88216248</v>
      </c>
      <c r="AU68" s="73">
        <v>4600000246</v>
      </c>
      <c r="AV68" s="145">
        <v>45125</v>
      </c>
      <c r="AW68" s="74">
        <v>13249293</v>
      </c>
      <c r="AX68" s="46">
        <f>IF([1]!Contratacion2023[[#This Row],[ADICIÓN/PRÓRROGA]]="NO","N/A",[1]!Contratacion2023[[#This Row],[FECHA FIN PRORROGA]])</f>
        <v>45222</v>
      </c>
      <c r="AY68" s="59"/>
      <c r="AZ68" s="59"/>
      <c r="BA68" s="59"/>
      <c r="BB68" s="47">
        <f>[1]!Contratacion2023[[#This Row],[VALOR INICIAL CONTRATO (NUM)]]+[1]!Contratacion2023[[#This Row],[VALOR CRP ADC]]</f>
        <v>39747880</v>
      </c>
      <c r="BC68" s="48">
        <f>[1]!Contratacion2023[[#This Row],[VALOR INICIAL CONTRATO (NUM)]]+[1]!Contratacion2023[[#This Row],[VALOR CRP ADC]]</f>
        <v>39747880</v>
      </c>
      <c r="BD68" s="48"/>
      <c r="BE68" s="48">
        <f>[1]!Contratacion2023[[#This Row],[VALOR TOTAL DEL CONTRATO]]-[1]!Contratacion2023[[#This Row],[VALOR VIGENTE]]</f>
        <v>0</v>
      </c>
      <c r="BJ68" s="51"/>
      <c r="BL68" s="73"/>
      <c r="BM68" s="51"/>
    </row>
    <row r="69" spans="1:65" x14ac:dyDescent="0.25">
      <c r="A69" s="53" t="s">
        <v>65</v>
      </c>
      <c r="B69" s="54" t="s">
        <v>66</v>
      </c>
      <c r="C69" s="54" t="s">
        <v>67</v>
      </c>
      <c r="D69" s="79" t="s">
        <v>68</v>
      </c>
      <c r="E69" s="54" t="s">
        <v>82</v>
      </c>
      <c r="F69" s="18" t="s">
        <v>70</v>
      </c>
      <c r="G69" s="55" t="s">
        <v>375</v>
      </c>
      <c r="H69" s="56" t="s">
        <v>376</v>
      </c>
      <c r="I69" s="57">
        <v>44974</v>
      </c>
      <c r="J69" s="59" t="s">
        <v>155</v>
      </c>
      <c r="K69" s="75" t="s">
        <v>375</v>
      </c>
      <c r="L69" s="59" t="s">
        <v>377</v>
      </c>
      <c r="M69" s="60" t="s">
        <v>378</v>
      </c>
      <c r="N69" s="59" t="s">
        <v>106</v>
      </c>
      <c r="O69" s="149">
        <v>1144177691</v>
      </c>
      <c r="P69" s="55">
        <v>3</v>
      </c>
      <c r="Q69" s="57">
        <v>44974</v>
      </c>
      <c r="R69" s="62">
        <v>44977</v>
      </c>
      <c r="S69" s="59" t="str">
        <f t="shared" si="1"/>
        <v>febrero</v>
      </c>
      <c r="T69" s="63">
        <v>45138</v>
      </c>
      <c r="U69" s="123">
        <v>6</v>
      </c>
      <c r="V69" s="152">
        <v>9842332</v>
      </c>
      <c r="W69" s="123">
        <v>6</v>
      </c>
      <c r="X69" s="65">
        <v>1789515</v>
      </c>
      <c r="Y69" s="29" t="str" cm="1">
        <f t="array" ref="Y69">_xlfn.XLOOKUP([1]!Contratacion2023[[#This Row],[VALOR CUOTA (NUM)]],[1]LISTAS!$A$114:$A$124,[1]!NIVEL_HONORARIOS_PS[PERFIL])</f>
        <v>ASISTENCIAL NIVEL II</v>
      </c>
      <c r="Z69" s="66">
        <v>9900000035</v>
      </c>
      <c r="AA69" s="67" t="s">
        <v>77</v>
      </c>
      <c r="AB69" s="67" t="s">
        <v>78</v>
      </c>
      <c r="AC69" s="68">
        <v>44970</v>
      </c>
      <c r="AD69" s="67">
        <v>59053995</v>
      </c>
      <c r="AE69" s="72">
        <v>4600000074</v>
      </c>
      <c r="AF69" s="34">
        <v>44974</v>
      </c>
      <c r="AG69" s="69">
        <v>9842332</v>
      </c>
      <c r="AH69" s="37" t="s">
        <v>100</v>
      </c>
      <c r="AI69" s="37" t="str">
        <f>VLOOKUP(AH69,[1]!T_SUPERVISOR[#Data],2,FALSE)</f>
        <v>Directora General</v>
      </c>
      <c r="AJ69" s="37" t="s">
        <v>152</v>
      </c>
      <c r="AK69" s="37" t="str">
        <f>VLOOKUP(AJ69,[1]!T_PROCESO[#Data],2,FALSE)</f>
        <v>Dirección Técnica</v>
      </c>
      <c r="AL69" s="38" t="s">
        <v>287</v>
      </c>
      <c r="AM69" s="150">
        <v>45125</v>
      </c>
      <c r="AN69" s="38">
        <v>45139</v>
      </c>
      <c r="AO69" s="38">
        <v>45222</v>
      </c>
      <c r="AP69" s="71">
        <v>3</v>
      </c>
      <c r="AQ69" s="145">
        <v>45125</v>
      </c>
      <c r="AR69" s="163">
        <v>9900000158</v>
      </c>
      <c r="AS69" s="145">
        <v>45119</v>
      </c>
      <c r="AT69" s="74">
        <v>28184860</v>
      </c>
      <c r="AU69" s="73">
        <v>4600000238</v>
      </c>
      <c r="AV69" s="145">
        <v>45125</v>
      </c>
      <c r="AW69" s="74">
        <v>4921166</v>
      </c>
      <c r="AX69" s="46">
        <f>IF([1]!Contratacion2023[[#This Row],[ADICIÓN/PRÓRROGA]]="NO","N/A",[1]!Contratacion2023[[#This Row],[FECHA FIN PRORROGA]])</f>
        <v>45222</v>
      </c>
      <c r="AY69" s="59"/>
      <c r="AZ69" s="59"/>
      <c r="BA69" s="59"/>
      <c r="BB69" s="47">
        <f>[1]!Contratacion2023[[#This Row],[VALOR INICIAL CONTRATO (NUM)]]+[1]!Contratacion2023[[#This Row],[VALOR CRP ADC]]</f>
        <v>14763498</v>
      </c>
      <c r="BC69" s="48">
        <f>[1]!Contratacion2023[[#This Row],[VALOR INICIAL CONTRATO (NUM)]]+[1]!Contratacion2023[[#This Row],[VALOR CRP ADC]]</f>
        <v>14763498</v>
      </c>
      <c r="BD69" s="48"/>
      <c r="BE69" s="48">
        <f>[1]!Contratacion2023[[#This Row],[VALOR TOTAL DEL CONTRATO]]-[1]!Contratacion2023[[#This Row],[VALOR VIGENTE]]</f>
        <v>0</v>
      </c>
      <c r="BJ69" s="51"/>
      <c r="BL69" s="73"/>
      <c r="BM69" s="51"/>
    </row>
    <row r="70" spans="1:65" x14ac:dyDescent="0.25">
      <c r="A70" s="53" t="s">
        <v>65</v>
      </c>
      <c r="B70" s="54" t="s">
        <v>66</v>
      </c>
      <c r="C70" s="54" t="s">
        <v>67</v>
      </c>
      <c r="D70" s="79" t="s">
        <v>68</v>
      </c>
      <c r="E70" s="54" t="s">
        <v>82</v>
      </c>
      <c r="F70" s="18" t="s">
        <v>70</v>
      </c>
      <c r="G70" s="55" t="s">
        <v>379</v>
      </c>
      <c r="H70" s="56" t="s">
        <v>380</v>
      </c>
      <c r="I70" s="57">
        <v>44974</v>
      </c>
      <c r="J70" s="59" t="s">
        <v>85</v>
      </c>
      <c r="K70" s="75" t="s">
        <v>379</v>
      </c>
      <c r="L70" s="59" t="s">
        <v>381</v>
      </c>
      <c r="M70" s="60" t="s">
        <v>382</v>
      </c>
      <c r="N70" s="59" t="s">
        <v>106</v>
      </c>
      <c r="O70" s="149">
        <v>1151958078</v>
      </c>
      <c r="P70" s="55">
        <v>5</v>
      </c>
      <c r="Q70" s="57">
        <v>44974</v>
      </c>
      <c r="R70" s="62">
        <v>44977</v>
      </c>
      <c r="S70" s="59" t="str">
        <f t="shared" si="1"/>
        <v>febrero</v>
      </c>
      <c r="T70" s="63">
        <v>45138</v>
      </c>
      <c r="U70" s="123">
        <v>6</v>
      </c>
      <c r="V70" s="152">
        <v>9842332</v>
      </c>
      <c r="W70" s="123">
        <v>6</v>
      </c>
      <c r="X70" s="65">
        <v>1789515</v>
      </c>
      <c r="Y70" s="29" t="str" cm="1">
        <f t="array" ref="Y70">_xlfn.XLOOKUP([1]!Contratacion2023[[#This Row],[VALOR CUOTA (NUM)]],[1]LISTAS!$A$114:$A$124,[1]!NIVEL_HONORARIOS_PS[PERFIL])</f>
        <v>ASISTENCIAL NIVEL II</v>
      </c>
      <c r="Z70" s="66">
        <v>9900000035</v>
      </c>
      <c r="AA70" s="67" t="s">
        <v>77</v>
      </c>
      <c r="AB70" s="67" t="s">
        <v>78</v>
      </c>
      <c r="AC70" s="68">
        <v>44970</v>
      </c>
      <c r="AD70" s="67">
        <v>59053995</v>
      </c>
      <c r="AE70" s="72">
        <v>4600000075</v>
      </c>
      <c r="AF70" s="34">
        <v>44974</v>
      </c>
      <c r="AG70" s="69">
        <v>9842332</v>
      </c>
      <c r="AH70" s="37" t="s">
        <v>100</v>
      </c>
      <c r="AI70" s="37" t="str">
        <f>VLOOKUP(AH70,[1]!T_SUPERVISOR[#Data],2,FALSE)</f>
        <v>Directora General</v>
      </c>
      <c r="AJ70" s="37" t="s">
        <v>101</v>
      </c>
      <c r="AK70" s="37" t="str">
        <f>VLOOKUP(AJ70,[1]!T_PROCESO[#Data],2,FALSE)</f>
        <v>Dirección General</v>
      </c>
      <c r="AL70" s="38" t="s">
        <v>287</v>
      </c>
      <c r="AM70" s="38">
        <v>45125</v>
      </c>
      <c r="AN70" s="38">
        <v>45139</v>
      </c>
      <c r="AO70" s="38">
        <v>45230</v>
      </c>
      <c r="AP70" s="71">
        <v>3</v>
      </c>
      <c r="AQ70" s="145">
        <v>45125</v>
      </c>
      <c r="AR70" s="164">
        <v>9900000154</v>
      </c>
      <c r="AS70" s="145">
        <v>45119</v>
      </c>
      <c r="AT70" s="74">
        <v>28184860</v>
      </c>
      <c r="AU70" s="72">
        <v>4600000217</v>
      </c>
      <c r="AV70" s="145">
        <v>45125</v>
      </c>
      <c r="AW70" s="74">
        <v>4921166</v>
      </c>
      <c r="AX70" s="46">
        <f>IF([1]!Contratacion2023[[#This Row],[ADICIÓN/PRÓRROGA]]="NO","N/A",[1]!Contratacion2023[[#This Row],[FECHA FIN PRORROGA]])</f>
        <v>45230</v>
      </c>
      <c r="AY70" s="75">
        <f>[1]!Contratacion2023[[#This Row],[FECHA TERMINACION AMPLIADA]]-[1]!Contratacion2023[[#This Row],[FECHA FINALIZACION INICIAL]]</f>
        <v>92</v>
      </c>
      <c r="AZ70" s="153">
        <v>3.0666666666666669</v>
      </c>
      <c r="BA70" s="153"/>
      <c r="BB70" s="47">
        <f>[1]!Contratacion2023[[#This Row],[VALOR INICIAL CONTRATO (NUM)]]+[1]!Contratacion2023[[#This Row],[VALOR CRP ADC]]</f>
        <v>14763498</v>
      </c>
      <c r="BC70" s="48">
        <f>[1]!Contratacion2023[[#This Row],[VALOR INICIAL CONTRATO (NUM)]]+[1]!Contratacion2023[[#This Row],[VALOR CRP ADC]]</f>
        <v>14763498</v>
      </c>
      <c r="BD70" s="48"/>
      <c r="BE70" s="48">
        <f>[1]!Contratacion2023[[#This Row],[VALOR TOTAL DEL CONTRATO]]-[1]!Contratacion2023[[#This Row],[VALOR VIGENTE]]</f>
        <v>0</v>
      </c>
      <c r="BJ70" s="51"/>
      <c r="BL70" s="73"/>
      <c r="BM70" s="51"/>
    </row>
    <row r="71" spans="1:65" x14ac:dyDescent="0.25">
      <c r="A71" s="53" t="s">
        <v>65</v>
      </c>
      <c r="B71" s="54" t="s">
        <v>66</v>
      </c>
      <c r="C71" s="54" t="s">
        <v>67</v>
      </c>
      <c r="D71" s="79" t="s">
        <v>68</v>
      </c>
      <c r="E71" s="54" t="s">
        <v>69</v>
      </c>
      <c r="F71" s="18" t="s">
        <v>70</v>
      </c>
      <c r="G71" s="55" t="s">
        <v>383</v>
      </c>
      <c r="H71" s="56" t="s">
        <v>384</v>
      </c>
      <c r="I71" s="57">
        <v>44974</v>
      </c>
      <c r="J71" s="59" t="s">
        <v>85</v>
      </c>
      <c r="K71" s="75" t="s">
        <v>383</v>
      </c>
      <c r="L71" s="59" t="s">
        <v>385</v>
      </c>
      <c r="M71" s="60" t="s">
        <v>386</v>
      </c>
      <c r="N71" s="59" t="s">
        <v>76</v>
      </c>
      <c r="O71" s="149">
        <v>1143866089</v>
      </c>
      <c r="P71" s="55">
        <v>1</v>
      </c>
      <c r="Q71" s="57">
        <v>44974</v>
      </c>
      <c r="R71" s="62">
        <v>44977</v>
      </c>
      <c r="S71" s="59" t="s">
        <v>189</v>
      </c>
      <c r="T71" s="63">
        <v>45138</v>
      </c>
      <c r="U71" s="123">
        <v>6</v>
      </c>
      <c r="V71" s="152">
        <v>19684659</v>
      </c>
      <c r="W71" s="123">
        <v>6</v>
      </c>
      <c r="X71" s="65">
        <v>3579029</v>
      </c>
      <c r="Y71" s="29" t="str" cm="1">
        <f t="array" ref="Y71">_xlfn.XLOOKUP([1]!Contratacion2023[[#This Row],[VALOR CUOTA (NUM)]],[1]LISTAS!$A$114:$A$124,[1]!NIVEL_HONORARIOS_PS[PERFIL])</f>
        <v>PROFESIONAL</v>
      </c>
      <c r="Z71" s="66">
        <v>9900000039</v>
      </c>
      <c r="AA71" s="67" t="s">
        <v>77</v>
      </c>
      <c r="AB71" s="67" t="s">
        <v>78</v>
      </c>
      <c r="AC71" s="68">
        <v>44970</v>
      </c>
      <c r="AD71" s="67">
        <v>176432505</v>
      </c>
      <c r="AE71" s="72">
        <v>4600000098</v>
      </c>
      <c r="AF71" s="34">
        <v>44974</v>
      </c>
      <c r="AG71" s="69">
        <v>19684659</v>
      </c>
      <c r="AH71" s="37" t="s">
        <v>100</v>
      </c>
      <c r="AI71" s="37" t="str">
        <f>VLOOKUP(AH71,[1]!T_SUPERVISOR[#Data],2,FALSE)</f>
        <v>Directora General</v>
      </c>
      <c r="AJ71" s="37" t="s">
        <v>101</v>
      </c>
      <c r="AK71" s="37" t="str">
        <f>VLOOKUP(AJ71,[1]!T_PROCESO[#Data],2,FALSE)</f>
        <v>Dirección General</v>
      </c>
      <c r="AL71" s="38" t="s">
        <v>287</v>
      </c>
      <c r="AM71" s="38">
        <v>45125</v>
      </c>
      <c r="AN71" s="38">
        <v>45139</v>
      </c>
      <c r="AO71" s="38">
        <v>45230</v>
      </c>
      <c r="AP71" s="71">
        <v>3</v>
      </c>
      <c r="AQ71" s="145">
        <v>45125</v>
      </c>
      <c r="AR71" s="164">
        <v>9900000155</v>
      </c>
      <c r="AS71" s="145">
        <v>45119</v>
      </c>
      <c r="AT71" s="74">
        <v>88216248</v>
      </c>
      <c r="AU71" s="72">
        <v>4600000224</v>
      </c>
      <c r="AV71" s="145">
        <v>45125</v>
      </c>
      <c r="AW71" s="74">
        <v>9842329</v>
      </c>
      <c r="AX71" s="46">
        <f>IF([1]!Contratacion2023[[#This Row],[ADICIÓN/PRÓRROGA]]="NO","N/A",[1]!Contratacion2023[[#This Row],[FECHA FIN PRORROGA]])</f>
        <v>45230</v>
      </c>
      <c r="AY71" s="75">
        <f>[1]!Contratacion2023[[#This Row],[FECHA TERMINACION AMPLIADA]]-[1]!Contratacion2023[[#This Row],[FECHA FINALIZACION INICIAL]]</f>
        <v>92</v>
      </c>
      <c r="AZ71" s="153">
        <f>[1]!Contratacion2023[[#This Row],[PLAZO DE EJECUCIÓN AMPLIADO (DIAS)]]/30</f>
        <v>3.0666666666666669</v>
      </c>
      <c r="BA71" s="153"/>
      <c r="BB71" s="47">
        <f>[1]!Contratacion2023[[#This Row],[VALOR INICIAL CONTRATO (NUM)]]+[1]!Contratacion2023[[#This Row],[VALOR CRP ADC]]</f>
        <v>29526988</v>
      </c>
      <c r="BC71" s="48">
        <f>[1]!Contratacion2023[[#This Row],[VALOR INICIAL CONTRATO (NUM)]]+[1]!Contratacion2023[[#This Row],[VALOR CRP ADC]]</f>
        <v>29526988</v>
      </c>
      <c r="BD71" s="48"/>
      <c r="BE71" s="48">
        <f>[1]!Contratacion2023[[#This Row],[VALOR TOTAL DEL CONTRATO]]-[1]!Contratacion2023[[#This Row],[VALOR VIGENTE]]</f>
        <v>0</v>
      </c>
      <c r="BJ71" s="51"/>
      <c r="BL71" s="73"/>
      <c r="BM71" s="51"/>
    </row>
    <row r="72" spans="1:65" x14ac:dyDescent="0.25">
      <c r="A72" s="53" t="s">
        <v>65</v>
      </c>
      <c r="B72" s="54" t="s">
        <v>66</v>
      </c>
      <c r="C72" s="54" t="s">
        <v>67</v>
      </c>
      <c r="D72" s="79" t="s">
        <v>68</v>
      </c>
      <c r="E72" s="54" t="s">
        <v>69</v>
      </c>
      <c r="F72" s="18" t="s">
        <v>70</v>
      </c>
      <c r="G72" s="55" t="s">
        <v>387</v>
      </c>
      <c r="H72" s="56" t="s">
        <v>388</v>
      </c>
      <c r="I72" s="57">
        <v>44974</v>
      </c>
      <c r="J72" s="59" t="s">
        <v>85</v>
      </c>
      <c r="K72" s="75" t="s">
        <v>387</v>
      </c>
      <c r="L72" s="59" t="s">
        <v>389</v>
      </c>
      <c r="M72" s="60" t="s">
        <v>390</v>
      </c>
      <c r="N72" s="59" t="s">
        <v>76</v>
      </c>
      <c r="O72" s="149">
        <v>31921037</v>
      </c>
      <c r="P72" s="55">
        <v>7</v>
      </c>
      <c r="Q72" s="57">
        <v>44974</v>
      </c>
      <c r="R72" s="62">
        <v>44977</v>
      </c>
      <c r="S72" s="59" t="str">
        <f t="shared" ref="S72:S85" si="2">+TEXT(R72,"mmmm")</f>
        <v>febrero</v>
      </c>
      <c r="T72" s="63">
        <v>45138</v>
      </c>
      <c r="U72" s="123">
        <v>6</v>
      </c>
      <c r="V72" s="152">
        <v>30036446</v>
      </c>
      <c r="W72" s="27">
        <v>6</v>
      </c>
      <c r="X72" s="65">
        <v>5461172</v>
      </c>
      <c r="Y72" s="29" t="str" cm="1">
        <f t="array" ref="Y72">_xlfn.XLOOKUP([1]!Contratacion2023[[#This Row],[VALOR CUOTA (NUM)]],[1]LISTAS!$A$114:$A$124,[1]!NIVEL_HONORARIOS_PS[PERFIL])</f>
        <v>ASESOR NIVEL II</v>
      </c>
      <c r="Z72" s="66">
        <v>9900000039</v>
      </c>
      <c r="AA72" s="67" t="s">
        <v>77</v>
      </c>
      <c r="AB72" s="67" t="s">
        <v>78</v>
      </c>
      <c r="AC72" s="68">
        <v>44970</v>
      </c>
      <c r="AD72" s="67">
        <v>176432505</v>
      </c>
      <c r="AE72" s="72">
        <v>4600000083</v>
      </c>
      <c r="AF72" s="34">
        <v>44974</v>
      </c>
      <c r="AG72" s="69">
        <v>30036446</v>
      </c>
      <c r="AH72" s="37" t="s">
        <v>100</v>
      </c>
      <c r="AI72" s="37" t="str">
        <f>VLOOKUP(AH72,[1]!T_SUPERVISOR[#Data],2,FALSE)</f>
        <v>Directora General</v>
      </c>
      <c r="AJ72" s="37" t="s">
        <v>101</v>
      </c>
      <c r="AK72" s="37" t="str">
        <f>VLOOKUP(AJ72,[1]!T_PROCESO[#Data],2,FALSE)</f>
        <v>Dirección General</v>
      </c>
      <c r="AL72" s="38" t="s">
        <v>287</v>
      </c>
      <c r="AM72" s="38">
        <v>45125</v>
      </c>
      <c r="AN72" s="38">
        <v>45139</v>
      </c>
      <c r="AO72" s="38">
        <v>45230</v>
      </c>
      <c r="AP72" s="71">
        <v>3</v>
      </c>
      <c r="AQ72" s="145">
        <v>45125</v>
      </c>
      <c r="AR72" s="164">
        <v>9900000155</v>
      </c>
      <c r="AS72" s="145">
        <v>45119</v>
      </c>
      <c r="AT72" s="74">
        <v>88216248</v>
      </c>
      <c r="AU72" s="72">
        <v>4600000223</v>
      </c>
      <c r="AV72" s="145">
        <v>45125</v>
      </c>
      <c r="AW72" s="74">
        <v>15018223</v>
      </c>
      <c r="AX72" s="46">
        <f>IF([1]!Contratacion2023[[#This Row],[ADICIÓN/PRÓRROGA]]="NO","N/A",[1]!Contratacion2023[[#This Row],[FECHA FIN PRORROGA]])</f>
        <v>45230</v>
      </c>
      <c r="AY72" s="75">
        <f>[1]!Contratacion2023[[#This Row],[FECHA TERMINACION AMPLIADA]]-[1]!Contratacion2023[[#This Row],[FECHA FINALIZACION INICIAL]]</f>
        <v>92</v>
      </c>
      <c r="AZ72" s="153">
        <f>[1]!Contratacion2023[[#This Row],[PLAZO DE EJECUCIÓN AMPLIADO (DIAS)]]/30</f>
        <v>3.0666666666666669</v>
      </c>
      <c r="BA72" s="153"/>
      <c r="BB72" s="47">
        <f>[1]!Contratacion2023[[#This Row],[VALOR INICIAL CONTRATO (NUM)]]+[1]!Contratacion2023[[#This Row],[VALOR CRP ADC]]</f>
        <v>45054669</v>
      </c>
      <c r="BC72" s="48">
        <f>[1]!Contratacion2023[[#This Row],[VALOR INICIAL CONTRATO (NUM)]]+[1]!Contratacion2023[[#This Row],[VALOR CRP ADC]]</f>
        <v>45054669</v>
      </c>
      <c r="BD72" s="48"/>
      <c r="BE72" s="48">
        <f>[1]!Contratacion2023[[#This Row],[VALOR TOTAL DEL CONTRATO]]-[1]!Contratacion2023[[#This Row],[VALOR VIGENTE]]</f>
        <v>0</v>
      </c>
      <c r="BJ72" s="51"/>
      <c r="BL72" s="73"/>
      <c r="BM72" s="51"/>
    </row>
    <row r="73" spans="1:65" x14ac:dyDescent="0.25">
      <c r="A73" s="53" t="s">
        <v>65</v>
      </c>
      <c r="B73" s="54" t="s">
        <v>66</v>
      </c>
      <c r="C73" s="54" t="s">
        <v>67</v>
      </c>
      <c r="D73" s="79" t="s">
        <v>68</v>
      </c>
      <c r="E73" s="54" t="s">
        <v>82</v>
      </c>
      <c r="F73" s="18" t="s">
        <v>70</v>
      </c>
      <c r="G73" s="55" t="s">
        <v>391</v>
      </c>
      <c r="H73" s="56" t="s">
        <v>392</v>
      </c>
      <c r="I73" s="57">
        <v>44974</v>
      </c>
      <c r="J73" s="59" t="s">
        <v>85</v>
      </c>
      <c r="K73" s="75" t="s">
        <v>391</v>
      </c>
      <c r="L73" s="59" t="s">
        <v>381</v>
      </c>
      <c r="M73" s="60" t="s">
        <v>393</v>
      </c>
      <c r="N73" s="59" t="s">
        <v>76</v>
      </c>
      <c r="O73" s="149">
        <v>1037592239</v>
      </c>
      <c r="P73" s="55">
        <v>8</v>
      </c>
      <c r="Q73" s="57">
        <v>44974</v>
      </c>
      <c r="R73" s="62">
        <v>44977</v>
      </c>
      <c r="S73" s="59" t="str">
        <f t="shared" si="2"/>
        <v>febrero</v>
      </c>
      <c r="T73" s="63">
        <v>45138</v>
      </c>
      <c r="U73" s="123">
        <v>6</v>
      </c>
      <c r="V73" s="152">
        <v>9842332</v>
      </c>
      <c r="W73" s="123">
        <v>6</v>
      </c>
      <c r="X73" s="65">
        <v>1789515</v>
      </c>
      <c r="Y73" s="29" t="str" cm="1">
        <f t="array" ref="Y73">_xlfn.XLOOKUP([1]!Contratacion2023[[#This Row],[VALOR CUOTA (NUM)]],[1]LISTAS!$A$114:$A$124,[1]!NIVEL_HONORARIOS_PS[PERFIL])</f>
        <v>ASISTENCIAL NIVEL II</v>
      </c>
      <c r="Z73" s="66">
        <v>9900000035</v>
      </c>
      <c r="AA73" s="67" t="s">
        <v>77</v>
      </c>
      <c r="AB73" s="67" t="s">
        <v>78</v>
      </c>
      <c r="AC73" s="68">
        <v>44970</v>
      </c>
      <c r="AD73" s="67">
        <v>59053995</v>
      </c>
      <c r="AE73" s="72">
        <v>4600000076</v>
      </c>
      <c r="AF73" s="34">
        <v>44974</v>
      </c>
      <c r="AG73" s="69">
        <v>9842332</v>
      </c>
      <c r="AH73" s="37" t="s">
        <v>100</v>
      </c>
      <c r="AI73" s="37" t="str">
        <f>VLOOKUP(AH73,[1]!T_SUPERVISOR[#Data],2,FALSE)</f>
        <v>Directora General</v>
      </c>
      <c r="AJ73" s="37" t="s">
        <v>101</v>
      </c>
      <c r="AK73" s="37" t="str">
        <f>VLOOKUP(AJ73,[1]!T_PROCESO[#Data],2,FALSE)</f>
        <v>Dirección General</v>
      </c>
      <c r="AL73" s="38" t="s">
        <v>287</v>
      </c>
      <c r="AM73" s="38">
        <v>45125</v>
      </c>
      <c r="AN73" s="38">
        <v>45139</v>
      </c>
      <c r="AO73" s="38">
        <v>45230</v>
      </c>
      <c r="AP73" s="71">
        <v>3</v>
      </c>
      <c r="AQ73" s="145">
        <v>45125</v>
      </c>
      <c r="AR73" s="164">
        <v>9900000154</v>
      </c>
      <c r="AS73" s="145">
        <v>45119</v>
      </c>
      <c r="AT73" s="74">
        <v>28184860</v>
      </c>
      <c r="AU73" s="72">
        <v>4600000218</v>
      </c>
      <c r="AV73" s="145">
        <v>45125</v>
      </c>
      <c r="AW73" s="74">
        <v>4921166</v>
      </c>
      <c r="AX73" s="46">
        <f>IF([1]!Contratacion2023[[#This Row],[ADICIÓN/PRÓRROGA]]="NO","N/A",[1]!Contratacion2023[[#This Row],[FECHA FIN PRORROGA]])</f>
        <v>45230</v>
      </c>
      <c r="AY73" s="75">
        <f>[1]!Contratacion2023[[#This Row],[FECHA TERMINACION AMPLIADA]]-[1]!Contratacion2023[[#This Row],[FECHA FINALIZACION INICIAL]]</f>
        <v>92</v>
      </c>
      <c r="AZ73" s="153">
        <f>[1]!Contratacion2023[[#This Row],[PLAZO DE EJECUCIÓN AMPLIADO (DIAS)]]/30</f>
        <v>3.0666666666666669</v>
      </c>
      <c r="BA73" s="153"/>
      <c r="BB73" s="47">
        <f>[1]!Contratacion2023[[#This Row],[VALOR INICIAL CONTRATO (NUM)]]+[1]!Contratacion2023[[#This Row],[VALOR CRP ADC]]</f>
        <v>14763498</v>
      </c>
      <c r="BC73" s="48">
        <f>[1]!Contratacion2023[[#This Row],[VALOR INICIAL CONTRATO (NUM)]]+[1]!Contratacion2023[[#This Row],[VALOR CRP ADC]]</f>
        <v>14763498</v>
      </c>
      <c r="BD73" s="48"/>
      <c r="BE73" s="48">
        <f>[1]!Contratacion2023[[#This Row],[VALOR TOTAL DEL CONTRATO]]-[1]!Contratacion2023[[#This Row],[VALOR VIGENTE]]</f>
        <v>0</v>
      </c>
      <c r="BJ73" s="51"/>
      <c r="BL73" s="73"/>
      <c r="BM73" s="51"/>
    </row>
    <row r="74" spans="1:65" x14ac:dyDescent="0.25">
      <c r="A74" s="53" t="s">
        <v>65</v>
      </c>
      <c r="B74" s="54" t="s">
        <v>66</v>
      </c>
      <c r="C74" s="54" t="s">
        <v>67</v>
      </c>
      <c r="D74" s="79" t="s">
        <v>68</v>
      </c>
      <c r="E74" s="54" t="s">
        <v>82</v>
      </c>
      <c r="F74" s="18" t="s">
        <v>70</v>
      </c>
      <c r="G74" s="55" t="s">
        <v>394</v>
      </c>
      <c r="H74" s="56" t="s">
        <v>395</v>
      </c>
      <c r="I74" s="57">
        <v>44973</v>
      </c>
      <c r="J74" s="59" t="s">
        <v>85</v>
      </c>
      <c r="K74" s="75" t="s">
        <v>394</v>
      </c>
      <c r="L74" s="59" t="s">
        <v>396</v>
      </c>
      <c r="M74" s="60" t="s">
        <v>397</v>
      </c>
      <c r="N74" s="59" t="s">
        <v>106</v>
      </c>
      <c r="O74" s="149">
        <v>16645908</v>
      </c>
      <c r="P74" s="55">
        <v>9</v>
      </c>
      <c r="Q74" s="57">
        <v>44973</v>
      </c>
      <c r="R74" s="62">
        <v>44974</v>
      </c>
      <c r="S74" s="59" t="str">
        <f t="shared" si="2"/>
        <v>febrero</v>
      </c>
      <c r="T74" s="63">
        <v>45138</v>
      </c>
      <c r="U74" s="123">
        <v>6</v>
      </c>
      <c r="V74" s="152">
        <v>12870742</v>
      </c>
      <c r="W74" s="123">
        <v>6</v>
      </c>
      <c r="X74" s="65">
        <v>2340135</v>
      </c>
      <c r="Y74" s="29" t="str" cm="1">
        <f t="array" ref="Y74">_xlfn.XLOOKUP([1]!Contratacion2023[[#This Row],[VALOR CUOTA (NUM)]],[1]LISTAS!$A$114:$A$124,[1]!NIVEL_HONORARIOS_PS[PERFIL])</f>
        <v>TÉCNICO NIVEL I</v>
      </c>
      <c r="Z74" s="66">
        <v>9900000037</v>
      </c>
      <c r="AA74" s="67" t="s">
        <v>146</v>
      </c>
      <c r="AB74" s="67" t="s">
        <v>78</v>
      </c>
      <c r="AC74" s="68">
        <v>44970</v>
      </c>
      <c r="AD74" s="67">
        <v>68634720</v>
      </c>
      <c r="AE74" s="72">
        <v>4600000071</v>
      </c>
      <c r="AF74" s="34">
        <v>44973</v>
      </c>
      <c r="AG74" s="69">
        <v>12870742</v>
      </c>
      <c r="AH74" s="37" t="s">
        <v>100</v>
      </c>
      <c r="AI74" s="37" t="str">
        <f>VLOOKUP(AH74,[1]!T_SUPERVISOR[#Data],2,FALSE)</f>
        <v>Directora General</v>
      </c>
      <c r="AJ74" s="37" t="s">
        <v>135</v>
      </c>
      <c r="AK74" s="37" t="str">
        <f>VLOOKUP(AJ74,[1]!T_PROCESO[#Data],2,FALSE)</f>
        <v>Dirección General</v>
      </c>
      <c r="AL74" s="38" t="s">
        <v>287</v>
      </c>
      <c r="AM74" s="38">
        <v>45125</v>
      </c>
      <c r="AN74" s="38">
        <v>45139</v>
      </c>
      <c r="AO74" s="38">
        <v>45230</v>
      </c>
      <c r="AP74" s="71">
        <v>3</v>
      </c>
      <c r="AQ74" s="145">
        <v>45125</v>
      </c>
      <c r="AR74" s="164">
        <v>9900000153</v>
      </c>
      <c r="AS74" s="145">
        <v>45119</v>
      </c>
      <c r="AT74" s="74">
        <v>53028359</v>
      </c>
      <c r="AU74" s="72">
        <v>4600000210</v>
      </c>
      <c r="AV74" s="145">
        <v>45125</v>
      </c>
      <c r="AW74" s="74">
        <v>6435371</v>
      </c>
      <c r="AX74" s="46">
        <f>IF([1]!Contratacion2023[[#This Row],[ADICIÓN/PRÓRROGA]]="NO","N/A",[1]!Contratacion2023[[#This Row],[FECHA FIN PRORROGA]])</f>
        <v>45230</v>
      </c>
      <c r="AY74" s="75">
        <f>[1]!Contratacion2023[[#This Row],[FECHA TERMINACION AMPLIADA]]-[1]!Contratacion2023[[#This Row],[FECHA FINALIZACION INICIAL]]</f>
        <v>92</v>
      </c>
      <c r="AZ74" s="153">
        <f>[1]!Contratacion2023[[#This Row],[PLAZO DE EJECUCIÓN AMPLIADO (DIAS)]]/30</f>
        <v>3.0666666666666669</v>
      </c>
      <c r="BA74" s="153"/>
      <c r="BB74" s="47">
        <f>[1]!Contratacion2023[[#This Row],[VALOR INICIAL CONTRATO (NUM)]]+[1]!Contratacion2023[[#This Row],[VALOR CRP ADC]]</f>
        <v>19306113</v>
      </c>
      <c r="BC74" s="48">
        <f>[1]!Contratacion2023[[#This Row],[VALOR INICIAL CONTRATO (NUM)]]+[1]!Contratacion2023[[#This Row],[VALOR CRP ADC]]</f>
        <v>19306113</v>
      </c>
      <c r="BD74" s="48"/>
      <c r="BE74" s="48">
        <f>[1]!Contratacion2023[[#This Row],[VALOR TOTAL DEL CONTRATO]]-[1]!Contratacion2023[[#This Row],[VALOR VIGENTE]]</f>
        <v>0</v>
      </c>
      <c r="BJ74" s="51"/>
      <c r="BL74" s="73"/>
      <c r="BM74" s="51"/>
    </row>
    <row r="75" spans="1:65" x14ac:dyDescent="0.25">
      <c r="A75" s="53" t="s">
        <v>65</v>
      </c>
      <c r="B75" s="54" t="s">
        <v>66</v>
      </c>
      <c r="C75" s="54" t="s">
        <v>67</v>
      </c>
      <c r="D75" s="79" t="s">
        <v>68</v>
      </c>
      <c r="E75" s="54" t="s">
        <v>69</v>
      </c>
      <c r="F75" s="18" t="s">
        <v>70</v>
      </c>
      <c r="G75" s="55" t="s">
        <v>398</v>
      </c>
      <c r="H75" s="56" t="s">
        <v>399</v>
      </c>
      <c r="I75" s="57">
        <v>44973</v>
      </c>
      <c r="J75" s="59" t="s">
        <v>85</v>
      </c>
      <c r="K75" s="75" t="s">
        <v>398</v>
      </c>
      <c r="L75" s="59" t="s">
        <v>400</v>
      </c>
      <c r="M75" s="60" t="s">
        <v>401</v>
      </c>
      <c r="N75" s="59" t="s">
        <v>106</v>
      </c>
      <c r="O75" s="149">
        <v>1144073418</v>
      </c>
      <c r="P75" s="55">
        <v>1</v>
      </c>
      <c r="Q75" s="57">
        <v>44973</v>
      </c>
      <c r="R75" s="62">
        <v>44977</v>
      </c>
      <c r="S75" s="59" t="str">
        <f t="shared" si="2"/>
        <v>febrero</v>
      </c>
      <c r="T75" s="63">
        <v>45138</v>
      </c>
      <c r="U75" s="123">
        <v>6</v>
      </c>
      <c r="V75" s="152">
        <v>19684659</v>
      </c>
      <c r="W75" s="123">
        <v>6</v>
      </c>
      <c r="X75" s="65">
        <v>3579029</v>
      </c>
      <c r="Y75" s="29" t="str" cm="1">
        <f t="array" ref="Y75">_xlfn.XLOOKUP([1]!Contratacion2023[[#This Row],[VALOR CUOTA (NUM)]],[1]LISTAS!$A$114:$A$124,[1]!NIVEL_HONORARIOS_PS[PERFIL])</f>
        <v>PROFESIONAL</v>
      </c>
      <c r="Z75" s="66">
        <v>9900000039</v>
      </c>
      <c r="AA75" s="67" t="s">
        <v>77</v>
      </c>
      <c r="AB75" s="67" t="s">
        <v>78</v>
      </c>
      <c r="AC75" s="68">
        <v>44970</v>
      </c>
      <c r="AD75" s="67">
        <v>176432505</v>
      </c>
      <c r="AE75" s="72">
        <v>4600000077</v>
      </c>
      <c r="AF75" s="34">
        <v>44974</v>
      </c>
      <c r="AG75" s="69">
        <v>19684659</v>
      </c>
      <c r="AH75" s="37" t="s">
        <v>125</v>
      </c>
      <c r="AI75" s="37" t="str">
        <f>VLOOKUP(AH75,[1]!T_SUPERVISOR[#Data],2,FALSE)</f>
        <v>Profesional Universitario Código 219 Grado 1</v>
      </c>
      <c r="AJ75" s="37" t="s">
        <v>126</v>
      </c>
      <c r="AK75" s="37" t="str">
        <f>VLOOKUP(AJ75,[1]!T_PROCESO[#Data],2,FALSE)</f>
        <v>Dirección General</v>
      </c>
      <c r="AL75" s="38" t="s">
        <v>287</v>
      </c>
      <c r="AM75" s="38">
        <v>45125</v>
      </c>
      <c r="AN75" s="38">
        <v>45139</v>
      </c>
      <c r="AO75" s="38">
        <v>45230</v>
      </c>
      <c r="AP75" s="71">
        <v>3</v>
      </c>
      <c r="AQ75" s="145">
        <v>45125</v>
      </c>
      <c r="AR75" s="164">
        <v>9900000155</v>
      </c>
      <c r="AS75" s="145">
        <v>45119</v>
      </c>
      <c r="AT75" s="74">
        <v>88216248</v>
      </c>
      <c r="AU75" s="72">
        <v>4600000225</v>
      </c>
      <c r="AV75" s="145">
        <v>45125</v>
      </c>
      <c r="AW75" s="74">
        <v>9842329</v>
      </c>
      <c r="AX75" s="46">
        <f>IF([1]!Contratacion2023[[#This Row],[ADICIÓN/PRÓRROGA]]="NO","N/A",[1]!Contratacion2023[[#This Row],[FECHA FIN PRORROGA]])</f>
        <v>45230</v>
      </c>
      <c r="AY75" s="75">
        <f>[1]!Contratacion2023[[#This Row],[FECHA TERMINACION AMPLIADA]]-[1]!Contratacion2023[[#This Row],[FECHA FINALIZACION INICIAL]]</f>
        <v>92</v>
      </c>
      <c r="AZ75" s="153">
        <f>[1]!Contratacion2023[[#This Row],[PLAZO DE EJECUCIÓN AMPLIADO (DIAS)]]/30</f>
        <v>3.0666666666666669</v>
      </c>
      <c r="BA75" s="153"/>
      <c r="BB75" s="47">
        <f>[1]!Contratacion2023[[#This Row],[VALOR INICIAL CONTRATO (NUM)]]+[1]!Contratacion2023[[#This Row],[VALOR CRP ADC]]</f>
        <v>29526988</v>
      </c>
      <c r="BC75" s="48">
        <f>[1]!Contratacion2023[[#This Row],[VALOR INICIAL CONTRATO (NUM)]]+[1]!Contratacion2023[[#This Row],[VALOR CRP ADC]]</f>
        <v>29526988</v>
      </c>
      <c r="BD75" s="48"/>
      <c r="BE75" s="48">
        <f>[1]!Contratacion2023[[#This Row],[VALOR TOTAL DEL CONTRATO]]-[1]!Contratacion2023[[#This Row],[VALOR VIGENTE]]</f>
        <v>0</v>
      </c>
      <c r="BJ75" s="51"/>
      <c r="BL75" s="73"/>
      <c r="BM75" s="51"/>
    </row>
    <row r="76" spans="1:65" x14ac:dyDescent="0.25">
      <c r="A76" s="53" t="s">
        <v>65</v>
      </c>
      <c r="B76" s="54" t="s">
        <v>66</v>
      </c>
      <c r="C76" s="54" t="s">
        <v>67</v>
      </c>
      <c r="D76" s="79" t="s">
        <v>68</v>
      </c>
      <c r="E76" s="54" t="s">
        <v>69</v>
      </c>
      <c r="F76" s="18" t="s">
        <v>70</v>
      </c>
      <c r="G76" s="55" t="s">
        <v>402</v>
      </c>
      <c r="H76" s="56" t="s">
        <v>403</v>
      </c>
      <c r="I76" s="57">
        <v>44973</v>
      </c>
      <c r="J76" s="59" t="s">
        <v>85</v>
      </c>
      <c r="K76" s="75" t="s">
        <v>402</v>
      </c>
      <c r="L76" s="59" t="s">
        <v>404</v>
      </c>
      <c r="M76" s="60" t="s">
        <v>405</v>
      </c>
      <c r="N76" s="59" t="s">
        <v>106</v>
      </c>
      <c r="O76" s="149">
        <v>1143836349</v>
      </c>
      <c r="P76" s="55">
        <v>3</v>
      </c>
      <c r="Q76" s="57">
        <v>44973</v>
      </c>
      <c r="R76" s="62">
        <v>44974</v>
      </c>
      <c r="S76" s="59" t="str">
        <f t="shared" si="2"/>
        <v>febrero</v>
      </c>
      <c r="T76" s="63">
        <v>45138</v>
      </c>
      <c r="U76" s="123">
        <v>6</v>
      </c>
      <c r="V76" s="152">
        <v>21474174</v>
      </c>
      <c r="W76" s="123">
        <v>6</v>
      </c>
      <c r="X76" s="65">
        <v>3579029</v>
      </c>
      <c r="Y76" s="29" t="str" cm="1">
        <f t="array" ref="Y76">_xlfn.XLOOKUP([1]!Contratacion2023[[#This Row],[VALOR CUOTA (NUM)]],[1]LISTAS!$A$114:$A$124,[1]!NIVEL_HONORARIOS_PS[PERFIL])</f>
        <v>PROFESIONAL</v>
      </c>
      <c r="Z76" s="66">
        <v>9900000039</v>
      </c>
      <c r="AA76" s="67" t="s">
        <v>77</v>
      </c>
      <c r="AB76" s="67" t="s">
        <v>78</v>
      </c>
      <c r="AC76" s="68">
        <v>44970</v>
      </c>
      <c r="AD76" s="67">
        <v>176432505</v>
      </c>
      <c r="AE76" s="72">
        <v>4600000066</v>
      </c>
      <c r="AF76" s="34">
        <v>44973</v>
      </c>
      <c r="AG76" s="69">
        <v>21474174</v>
      </c>
      <c r="AH76" s="37" t="s">
        <v>125</v>
      </c>
      <c r="AI76" s="37" t="str">
        <f>VLOOKUP(AH76,[1]!T_SUPERVISOR[#Data],2,FALSE)</f>
        <v>Profesional Universitario Código 219 Grado 1</v>
      </c>
      <c r="AJ76" s="37" t="s">
        <v>135</v>
      </c>
      <c r="AK76" s="37" t="str">
        <f>VLOOKUP(AJ76,[1]!T_PROCESO[#Data],2,FALSE)</f>
        <v>Dirección General</v>
      </c>
      <c r="AL76" s="38" t="s">
        <v>287</v>
      </c>
      <c r="AM76" s="38">
        <v>45125</v>
      </c>
      <c r="AN76" s="38">
        <v>45139</v>
      </c>
      <c r="AO76" s="38">
        <v>45230</v>
      </c>
      <c r="AP76" s="71">
        <v>3</v>
      </c>
      <c r="AQ76" s="145">
        <v>45125</v>
      </c>
      <c r="AR76" s="164">
        <v>9900000155</v>
      </c>
      <c r="AS76" s="145">
        <v>45119</v>
      </c>
      <c r="AT76" s="74">
        <v>88216248</v>
      </c>
      <c r="AU76" s="72">
        <v>4600000222</v>
      </c>
      <c r="AV76" s="145">
        <v>45125</v>
      </c>
      <c r="AW76" s="74">
        <v>10737087</v>
      </c>
      <c r="AX76" s="46">
        <f>IF([1]!Contratacion2023[[#This Row],[ADICIÓN/PRÓRROGA]]="NO","N/A",[1]!Contratacion2023[[#This Row],[FECHA FIN PRORROGA]])</f>
        <v>45230</v>
      </c>
      <c r="AY76" s="75">
        <f>[1]!Contratacion2023[[#This Row],[FECHA TERMINACION AMPLIADA]]-[1]!Contratacion2023[[#This Row],[FECHA FINALIZACION INICIAL]]</f>
        <v>92</v>
      </c>
      <c r="AZ76" s="153">
        <f>[1]!Contratacion2023[[#This Row],[PLAZO DE EJECUCIÓN AMPLIADO (DIAS)]]/30</f>
        <v>3.0666666666666669</v>
      </c>
      <c r="BA76" s="153"/>
      <c r="BB76" s="47">
        <f>[1]!Contratacion2023[[#This Row],[VALOR INICIAL CONTRATO (NUM)]]+[1]!Contratacion2023[[#This Row],[VALOR CRP ADC]]</f>
        <v>32211261</v>
      </c>
      <c r="BC76" s="48">
        <f>[1]!Contratacion2023[[#This Row],[VALOR INICIAL CONTRATO (NUM)]]+[1]!Contratacion2023[[#This Row],[VALOR CRP ADC]]</f>
        <v>32211261</v>
      </c>
      <c r="BD76" s="48"/>
      <c r="BE76" s="48">
        <f>[1]!Contratacion2023[[#This Row],[VALOR TOTAL DEL CONTRATO]]-[1]!Contratacion2023[[#This Row],[VALOR VIGENTE]]</f>
        <v>0</v>
      </c>
      <c r="BJ76" s="51"/>
      <c r="BL76" s="73"/>
      <c r="BM76" s="51"/>
    </row>
    <row r="77" spans="1:65" x14ac:dyDescent="0.25">
      <c r="A77" s="53" t="s">
        <v>65</v>
      </c>
      <c r="B77" s="54" t="s">
        <v>66</v>
      </c>
      <c r="C77" s="54" t="s">
        <v>67</v>
      </c>
      <c r="D77" s="79" t="s">
        <v>68</v>
      </c>
      <c r="E77" s="54" t="s">
        <v>82</v>
      </c>
      <c r="F77" s="18" t="s">
        <v>70</v>
      </c>
      <c r="G77" s="55" t="s">
        <v>406</v>
      </c>
      <c r="H77" s="56" t="s">
        <v>407</v>
      </c>
      <c r="I77" s="165">
        <v>44974</v>
      </c>
      <c r="J77" s="59" t="s">
        <v>85</v>
      </c>
      <c r="K77" s="75" t="s">
        <v>406</v>
      </c>
      <c r="L77" s="59" t="s">
        <v>408</v>
      </c>
      <c r="M77" s="60" t="s">
        <v>409</v>
      </c>
      <c r="N77" s="59" t="s">
        <v>76</v>
      </c>
      <c r="O77" s="149">
        <v>1144069109</v>
      </c>
      <c r="P77" s="55">
        <v>5</v>
      </c>
      <c r="Q77" s="57">
        <v>44974</v>
      </c>
      <c r="R77" s="62">
        <v>44977</v>
      </c>
      <c r="S77" s="59" t="str">
        <f t="shared" si="2"/>
        <v>febrero</v>
      </c>
      <c r="T77" s="63">
        <v>45138</v>
      </c>
      <c r="U77" s="123">
        <v>6</v>
      </c>
      <c r="V77" s="152">
        <v>12870742</v>
      </c>
      <c r="W77" s="27">
        <v>6</v>
      </c>
      <c r="X77" s="65">
        <v>2340135</v>
      </c>
      <c r="Y77" s="29" t="str" cm="1">
        <f t="array" ref="Y77">_xlfn.XLOOKUP([1]!Contratacion2023[[#This Row],[VALOR CUOTA (NUM)]],[1]LISTAS!$A$114:$A$124,[1]!NIVEL_HONORARIOS_PS[PERFIL])</f>
        <v>TÉCNICO NIVEL I</v>
      </c>
      <c r="Z77" s="66">
        <v>9900000037</v>
      </c>
      <c r="AA77" s="67" t="s">
        <v>146</v>
      </c>
      <c r="AB77" s="67" t="s">
        <v>78</v>
      </c>
      <c r="AC77" s="68">
        <v>44970</v>
      </c>
      <c r="AD77" s="67">
        <v>68634720</v>
      </c>
      <c r="AE77" s="72">
        <v>4600000084</v>
      </c>
      <c r="AF77" s="34">
        <v>44974</v>
      </c>
      <c r="AG77" s="69">
        <v>12870742</v>
      </c>
      <c r="AH77" s="37" t="s">
        <v>215</v>
      </c>
      <c r="AI77" s="37" t="str">
        <f>VLOOKUP(AH77,[1]!T_SUPERVISOR[#Data],2,FALSE)</f>
        <v>Profesional Especializado Código 222 Grado 3</v>
      </c>
      <c r="AJ77" s="37" t="s">
        <v>216</v>
      </c>
      <c r="AK77" s="37" t="str">
        <f>VLOOKUP(AJ77,[1]!T_PROCESO[#Data],2,FALSE)</f>
        <v>Dirección General</v>
      </c>
      <c r="AL77" s="38" t="s">
        <v>287</v>
      </c>
      <c r="AM77" s="38">
        <v>45125</v>
      </c>
      <c r="AN77" s="38">
        <v>45139</v>
      </c>
      <c r="AO77" s="38">
        <v>45230</v>
      </c>
      <c r="AP77" s="71">
        <v>3</v>
      </c>
      <c r="AQ77" s="145">
        <v>45125</v>
      </c>
      <c r="AR77" s="164">
        <v>9900000153</v>
      </c>
      <c r="AS77" s="145">
        <v>45119</v>
      </c>
      <c r="AT77" s="74">
        <v>53028359</v>
      </c>
      <c r="AU77" s="72">
        <v>4600000211</v>
      </c>
      <c r="AV77" s="145">
        <v>45125</v>
      </c>
      <c r="AW77" s="74">
        <v>6435371</v>
      </c>
      <c r="AX77" s="46">
        <f>IF([1]!Contratacion2023[[#This Row],[ADICIÓN/PRÓRROGA]]="NO","N/A",[1]!Contratacion2023[[#This Row],[FECHA FIN PRORROGA]])</f>
        <v>45230</v>
      </c>
      <c r="AY77" s="75">
        <f>[1]!Contratacion2023[[#This Row],[FECHA TERMINACION AMPLIADA]]-[1]!Contratacion2023[[#This Row],[FECHA FINALIZACION INICIAL]]</f>
        <v>92</v>
      </c>
      <c r="AZ77" s="153">
        <f>[1]!Contratacion2023[[#This Row],[PLAZO DE EJECUCIÓN AMPLIADO (DIAS)]]/30</f>
        <v>3.0666666666666669</v>
      </c>
      <c r="BA77" s="153"/>
      <c r="BB77" s="47">
        <f>[1]!Contratacion2023[[#This Row],[VALOR INICIAL CONTRATO (NUM)]]+[1]!Contratacion2023[[#This Row],[VALOR CRP ADC]]</f>
        <v>19306113</v>
      </c>
      <c r="BC77" s="48">
        <f>[1]!Contratacion2023[[#This Row],[VALOR INICIAL CONTRATO (NUM)]]+[1]!Contratacion2023[[#This Row],[VALOR CRP ADC]]</f>
        <v>19306113</v>
      </c>
      <c r="BD77" s="48"/>
      <c r="BE77" s="48">
        <f>[1]!Contratacion2023[[#This Row],[VALOR TOTAL DEL CONTRATO]]-[1]!Contratacion2023[[#This Row],[VALOR VIGENTE]]</f>
        <v>0</v>
      </c>
      <c r="BJ77" s="51"/>
      <c r="BL77" s="73"/>
      <c r="BM77" s="51"/>
    </row>
    <row r="78" spans="1:65" x14ac:dyDescent="0.25">
      <c r="A78" s="53" t="s">
        <v>65</v>
      </c>
      <c r="B78" s="54" t="s">
        <v>66</v>
      </c>
      <c r="C78" s="54" t="s">
        <v>67</v>
      </c>
      <c r="D78" s="79" t="s">
        <v>68</v>
      </c>
      <c r="E78" s="54" t="s">
        <v>82</v>
      </c>
      <c r="F78" s="18" t="s">
        <v>70</v>
      </c>
      <c r="G78" s="55" t="s">
        <v>410</v>
      </c>
      <c r="H78" s="56" t="s">
        <v>411</v>
      </c>
      <c r="I78" s="57">
        <v>44974</v>
      </c>
      <c r="J78" s="59" t="s">
        <v>85</v>
      </c>
      <c r="K78" s="75" t="s">
        <v>410</v>
      </c>
      <c r="L78" s="59" t="s">
        <v>412</v>
      </c>
      <c r="M78" s="60" t="s">
        <v>413</v>
      </c>
      <c r="N78" s="59" t="s">
        <v>106</v>
      </c>
      <c r="O78" s="149">
        <v>94492155</v>
      </c>
      <c r="P78" s="55">
        <v>5</v>
      </c>
      <c r="Q78" s="57">
        <v>44974</v>
      </c>
      <c r="R78" s="62">
        <v>44977</v>
      </c>
      <c r="S78" s="59" t="str">
        <f t="shared" si="2"/>
        <v>febrero</v>
      </c>
      <c r="T78" s="63">
        <v>45138</v>
      </c>
      <c r="U78" s="123">
        <v>6</v>
      </c>
      <c r="V78" s="152">
        <v>12870742</v>
      </c>
      <c r="W78" s="123">
        <v>6</v>
      </c>
      <c r="X78" s="65">
        <v>2340135</v>
      </c>
      <c r="Y78" s="29" t="str" cm="1">
        <f t="array" ref="Y78">_xlfn.XLOOKUP([1]!Contratacion2023[[#This Row],[VALOR CUOTA (NUM)]],[1]LISTAS!$A$114:$A$124,[1]!NIVEL_HONORARIOS_PS[PERFIL])</f>
        <v>TÉCNICO NIVEL I</v>
      </c>
      <c r="Z78" s="66">
        <v>9900000037</v>
      </c>
      <c r="AA78" s="67" t="s">
        <v>146</v>
      </c>
      <c r="AB78" s="67" t="s">
        <v>78</v>
      </c>
      <c r="AC78" s="68">
        <v>44970</v>
      </c>
      <c r="AD78" s="67">
        <v>68634720</v>
      </c>
      <c r="AE78" s="72">
        <v>4600000095</v>
      </c>
      <c r="AF78" s="34">
        <v>44974</v>
      </c>
      <c r="AG78" s="69">
        <v>12870742</v>
      </c>
      <c r="AH78" s="37" t="s">
        <v>190</v>
      </c>
      <c r="AI78" s="37" t="str">
        <f>VLOOKUP(AH78,[1]!T_SUPERVISOR[#Data],2,FALSE)</f>
        <v>Directora Administrativa y Financiera</v>
      </c>
      <c r="AJ78" s="37" t="s">
        <v>229</v>
      </c>
      <c r="AK78" s="37" t="str">
        <f>VLOOKUP(AJ78,[1]!T_PROCESO[#Data],2,FALSE)</f>
        <v>Dirección Administrativa y Financiera</v>
      </c>
      <c r="AL78" s="38" t="s">
        <v>287</v>
      </c>
      <c r="AM78" s="38">
        <v>45125</v>
      </c>
      <c r="AN78" s="38">
        <v>45139</v>
      </c>
      <c r="AO78" s="38">
        <v>45230</v>
      </c>
      <c r="AP78" s="71">
        <v>3</v>
      </c>
      <c r="AQ78" s="145">
        <v>45125</v>
      </c>
      <c r="AR78" s="164">
        <v>9900000153</v>
      </c>
      <c r="AS78" s="145">
        <v>45119</v>
      </c>
      <c r="AT78" s="74">
        <v>53028359</v>
      </c>
      <c r="AU78" s="72">
        <v>4600000212</v>
      </c>
      <c r="AV78" s="145">
        <v>45125</v>
      </c>
      <c r="AW78" s="74">
        <v>6435371</v>
      </c>
      <c r="AX78" s="46">
        <f>IF([1]!Contratacion2023[[#This Row],[ADICIÓN/PRÓRROGA]]="NO","N/A",[1]!Contratacion2023[[#This Row],[FECHA FIN PRORROGA]])</f>
        <v>45230</v>
      </c>
      <c r="AY78" s="75">
        <f>[1]!Contratacion2023[[#This Row],[FECHA TERMINACION AMPLIADA]]-[1]!Contratacion2023[[#This Row],[FECHA FINALIZACION INICIAL]]</f>
        <v>92</v>
      </c>
      <c r="AZ78" s="153">
        <f>[1]!Contratacion2023[[#This Row],[PLAZO DE EJECUCIÓN AMPLIADO (DIAS)]]/30</f>
        <v>3.0666666666666669</v>
      </c>
      <c r="BA78" s="153"/>
      <c r="BB78" s="47">
        <f>[1]!Contratacion2023[[#This Row],[VALOR INICIAL CONTRATO (NUM)]]+[1]!Contratacion2023[[#This Row],[VALOR CRP ADC]]</f>
        <v>19306113</v>
      </c>
      <c r="BC78" s="48">
        <f>[1]!Contratacion2023[[#This Row],[VALOR INICIAL CONTRATO (NUM)]]+[1]!Contratacion2023[[#This Row],[VALOR CRP ADC]]</f>
        <v>19306113</v>
      </c>
      <c r="BD78" s="48"/>
      <c r="BE78" s="48">
        <f>[1]!Contratacion2023[[#This Row],[VALOR TOTAL DEL CONTRATO]]-[1]!Contratacion2023[[#This Row],[VALOR VIGENTE]]</f>
        <v>0</v>
      </c>
      <c r="BJ78" s="51"/>
      <c r="BL78" s="73"/>
      <c r="BM78" s="51"/>
    </row>
    <row r="79" spans="1:65" x14ac:dyDescent="0.25">
      <c r="A79" s="53" t="s">
        <v>65</v>
      </c>
      <c r="B79" s="54" t="s">
        <v>66</v>
      </c>
      <c r="C79" s="54" t="s">
        <v>67</v>
      </c>
      <c r="D79" s="79" t="s">
        <v>68</v>
      </c>
      <c r="E79" s="54" t="s">
        <v>82</v>
      </c>
      <c r="F79" s="18" t="s">
        <v>70</v>
      </c>
      <c r="G79" s="55" t="s">
        <v>414</v>
      </c>
      <c r="H79" s="56" t="s">
        <v>415</v>
      </c>
      <c r="I79" s="57">
        <v>44974</v>
      </c>
      <c r="J79" s="59" t="s">
        <v>85</v>
      </c>
      <c r="K79" s="75" t="s">
        <v>414</v>
      </c>
      <c r="L79" s="59" t="s">
        <v>416</v>
      </c>
      <c r="M79" s="60" t="s">
        <v>417</v>
      </c>
      <c r="N79" s="59" t="s">
        <v>106</v>
      </c>
      <c r="O79" s="149">
        <v>1143877625</v>
      </c>
      <c r="P79" s="55">
        <v>7</v>
      </c>
      <c r="Q79" s="57">
        <v>44974</v>
      </c>
      <c r="R79" s="62">
        <v>44977</v>
      </c>
      <c r="S79" s="59" t="str">
        <f t="shared" si="2"/>
        <v>febrero</v>
      </c>
      <c r="T79" s="63">
        <v>45138</v>
      </c>
      <c r="U79" s="123">
        <v>6</v>
      </c>
      <c r="V79" s="152">
        <v>12870742</v>
      </c>
      <c r="W79" s="123">
        <v>6</v>
      </c>
      <c r="X79" s="65">
        <v>2340135</v>
      </c>
      <c r="Y79" s="29" t="str" cm="1">
        <f t="array" ref="Y79">_xlfn.XLOOKUP([1]!Contratacion2023[[#This Row],[VALOR CUOTA (NUM)]],[1]LISTAS!$A$114:$A$124,[1]!NIVEL_HONORARIOS_PS[PERFIL])</f>
        <v>TÉCNICO NIVEL I</v>
      </c>
      <c r="Z79" s="66">
        <v>9900000037</v>
      </c>
      <c r="AA79" s="67" t="s">
        <v>146</v>
      </c>
      <c r="AB79" s="67" t="s">
        <v>78</v>
      </c>
      <c r="AC79" s="68">
        <v>44970</v>
      </c>
      <c r="AD79" s="67">
        <v>68634720</v>
      </c>
      <c r="AE79" s="72">
        <v>4600000085</v>
      </c>
      <c r="AF79" s="34">
        <v>44974</v>
      </c>
      <c r="AG79" s="69">
        <v>12870742</v>
      </c>
      <c r="AH79" s="37" t="s">
        <v>190</v>
      </c>
      <c r="AI79" s="37" t="str">
        <f>VLOOKUP(AH79,[1]!T_SUPERVISOR[#Data],2,FALSE)</f>
        <v>Directora Administrativa y Financiera</v>
      </c>
      <c r="AJ79" s="37" t="s">
        <v>229</v>
      </c>
      <c r="AK79" s="37" t="str">
        <f>VLOOKUP(AJ79,[1]!T_PROCESO[#Data],2,FALSE)</f>
        <v>Dirección Administrativa y Financiera</v>
      </c>
      <c r="AL79" s="38" t="s">
        <v>287</v>
      </c>
      <c r="AM79" s="38">
        <v>45125</v>
      </c>
      <c r="AN79" s="38">
        <v>45139</v>
      </c>
      <c r="AO79" s="38">
        <v>45230</v>
      </c>
      <c r="AP79" s="71">
        <v>3</v>
      </c>
      <c r="AQ79" s="145">
        <v>45125</v>
      </c>
      <c r="AR79" s="164">
        <v>9900000153</v>
      </c>
      <c r="AS79" s="145">
        <v>45119</v>
      </c>
      <c r="AT79" s="74">
        <v>53028359</v>
      </c>
      <c r="AU79" s="72">
        <v>4600000213</v>
      </c>
      <c r="AV79" s="145">
        <v>45125</v>
      </c>
      <c r="AW79" s="74">
        <v>6435371</v>
      </c>
      <c r="AX79" s="46">
        <f>IF([1]!Contratacion2023[[#This Row],[ADICIÓN/PRÓRROGA]]="NO","N/A",[1]!Contratacion2023[[#This Row],[FECHA FIN PRORROGA]])</f>
        <v>45230</v>
      </c>
      <c r="AY79" s="75">
        <f>[1]!Contratacion2023[[#This Row],[FECHA TERMINACION AMPLIADA]]-[1]!Contratacion2023[[#This Row],[FECHA FINALIZACION INICIAL]]</f>
        <v>92</v>
      </c>
      <c r="AZ79" s="153">
        <f>[1]!Contratacion2023[[#This Row],[PLAZO DE EJECUCIÓN AMPLIADO (DIAS)]]/30</f>
        <v>3.0666666666666669</v>
      </c>
      <c r="BA79" s="153"/>
      <c r="BB79" s="47">
        <f>[1]!Contratacion2023[[#This Row],[VALOR INICIAL CONTRATO (NUM)]]+[1]!Contratacion2023[[#This Row],[VALOR CRP ADC]]</f>
        <v>19306113</v>
      </c>
      <c r="BC79" s="48">
        <f>[1]!Contratacion2023[[#This Row],[VALOR INICIAL CONTRATO (NUM)]]+[1]!Contratacion2023[[#This Row],[VALOR CRP ADC]]</f>
        <v>19306113</v>
      </c>
      <c r="BD79" s="48"/>
      <c r="BE79" s="48">
        <f>[1]!Contratacion2023[[#This Row],[VALOR TOTAL DEL CONTRATO]]-[1]!Contratacion2023[[#This Row],[VALOR VIGENTE]]</f>
        <v>0</v>
      </c>
      <c r="BJ79" s="51"/>
      <c r="BL79" s="73"/>
      <c r="BM79" s="51"/>
    </row>
    <row r="80" spans="1:65" x14ac:dyDescent="0.25">
      <c r="A80" s="53" t="s">
        <v>65</v>
      </c>
      <c r="B80" s="54" t="s">
        <v>66</v>
      </c>
      <c r="C80" s="54" t="s">
        <v>67</v>
      </c>
      <c r="D80" s="79" t="s">
        <v>68</v>
      </c>
      <c r="E80" s="54" t="s">
        <v>82</v>
      </c>
      <c r="F80" s="18" t="s">
        <v>70</v>
      </c>
      <c r="G80" s="55" t="s">
        <v>418</v>
      </c>
      <c r="H80" s="56" t="s">
        <v>419</v>
      </c>
      <c r="I80" s="57">
        <v>44974</v>
      </c>
      <c r="J80" s="59" t="s">
        <v>85</v>
      </c>
      <c r="K80" s="75" t="s">
        <v>418</v>
      </c>
      <c r="L80" s="59" t="s">
        <v>420</v>
      </c>
      <c r="M80" s="60" t="s">
        <v>421</v>
      </c>
      <c r="N80" s="59" t="s">
        <v>106</v>
      </c>
      <c r="O80" s="149">
        <v>1144161886</v>
      </c>
      <c r="P80" s="55">
        <v>2</v>
      </c>
      <c r="Q80" s="57">
        <v>44974</v>
      </c>
      <c r="R80" s="62">
        <v>44977</v>
      </c>
      <c r="S80" s="59" t="str">
        <f t="shared" si="2"/>
        <v>febrero</v>
      </c>
      <c r="T80" s="63">
        <v>45138</v>
      </c>
      <c r="U80" s="123">
        <v>6</v>
      </c>
      <c r="V80" s="152">
        <v>17151750</v>
      </c>
      <c r="W80" s="123">
        <v>6</v>
      </c>
      <c r="X80" s="65">
        <v>3118500</v>
      </c>
      <c r="Y80" s="29" t="str" cm="1">
        <f t="array" ref="Y80">_xlfn.XLOOKUP([1]!Contratacion2023[[#This Row],[VALOR CUOTA (NUM)]],[1]LISTAS!$A$114:$A$124,[1]!NIVEL_HONORARIOS_PS[PERFIL])</f>
        <v>TÉCNICO NIVEL II</v>
      </c>
      <c r="Z80" s="66">
        <v>9900000037</v>
      </c>
      <c r="AA80" s="67" t="s">
        <v>146</v>
      </c>
      <c r="AB80" s="67" t="s">
        <v>78</v>
      </c>
      <c r="AC80" s="68">
        <v>44970</v>
      </c>
      <c r="AD80" s="67">
        <v>68634720</v>
      </c>
      <c r="AE80" s="72">
        <v>4600000097</v>
      </c>
      <c r="AF80" s="34">
        <v>44974</v>
      </c>
      <c r="AG80" s="69">
        <v>17151750</v>
      </c>
      <c r="AH80" s="37" t="s">
        <v>190</v>
      </c>
      <c r="AI80" s="37" t="str">
        <f>VLOOKUP(AH80,[1]!T_SUPERVISOR[#Data],2,FALSE)</f>
        <v>Directora Administrativa y Financiera</v>
      </c>
      <c r="AJ80" s="37" t="s">
        <v>242</v>
      </c>
      <c r="AK80" s="37" t="str">
        <f>VLOOKUP(AJ80,[1]!T_PROCESO[#Data],2,FALSE)</f>
        <v>Dirección Administrativa y Financiera</v>
      </c>
      <c r="AL80" s="38" t="s">
        <v>287</v>
      </c>
      <c r="AM80" s="38">
        <v>45125</v>
      </c>
      <c r="AN80" s="38">
        <v>45139</v>
      </c>
      <c r="AO80" s="38">
        <v>45230</v>
      </c>
      <c r="AP80" s="71">
        <v>3</v>
      </c>
      <c r="AQ80" s="145">
        <v>45125</v>
      </c>
      <c r="AR80" s="164">
        <v>9900000153</v>
      </c>
      <c r="AS80" s="145">
        <v>45119</v>
      </c>
      <c r="AT80" s="74">
        <v>53028359</v>
      </c>
      <c r="AU80" s="72">
        <v>4600000249</v>
      </c>
      <c r="AV80" s="145">
        <v>45125</v>
      </c>
      <c r="AW80" s="74">
        <v>8575875</v>
      </c>
      <c r="AX80" s="46">
        <f>IF([1]!Contratacion2023[[#This Row],[ADICIÓN/PRÓRROGA]]="NO","N/A",[1]!Contratacion2023[[#This Row],[FECHA FIN PRORROGA]])</f>
        <v>45230</v>
      </c>
      <c r="AY80" s="75">
        <f>[1]!Contratacion2023[[#This Row],[FECHA TERMINACION AMPLIADA]]-[1]!Contratacion2023[[#This Row],[FECHA FINALIZACION INICIAL]]</f>
        <v>92</v>
      </c>
      <c r="AZ80" s="153">
        <f>[1]!Contratacion2023[[#This Row],[PLAZO DE EJECUCIÓN AMPLIADO (DIAS)]]/30</f>
        <v>3.0666666666666669</v>
      </c>
      <c r="BA80" s="153"/>
      <c r="BB80" s="47">
        <f>[1]!Contratacion2023[[#This Row],[VALOR INICIAL CONTRATO (NUM)]]+[1]!Contratacion2023[[#This Row],[VALOR CRP ADC]]</f>
        <v>25727625</v>
      </c>
      <c r="BC80" s="48">
        <f>[1]!Contratacion2023[[#This Row],[VALOR INICIAL CONTRATO (NUM)]]+[1]!Contratacion2023[[#This Row],[VALOR CRP ADC]]</f>
        <v>25727625</v>
      </c>
      <c r="BD80" s="48"/>
      <c r="BE80" s="48">
        <f>[1]!Contratacion2023[[#This Row],[VALOR TOTAL DEL CONTRATO]]-[1]!Contratacion2023[[#This Row],[VALOR VIGENTE]]</f>
        <v>0</v>
      </c>
      <c r="BJ80" s="51"/>
      <c r="BL80" s="73"/>
      <c r="BM80" s="51"/>
    </row>
    <row r="81" spans="1:65" x14ac:dyDescent="0.25">
      <c r="A81" s="53" t="s">
        <v>65</v>
      </c>
      <c r="B81" s="54" t="s">
        <v>66</v>
      </c>
      <c r="C81" s="54" t="s">
        <v>67</v>
      </c>
      <c r="D81" s="79" t="s">
        <v>68</v>
      </c>
      <c r="E81" s="54" t="s">
        <v>82</v>
      </c>
      <c r="F81" s="18" t="s">
        <v>70</v>
      </c>
      <c r="G81" s="55" t="s">
        <v>422</v>
      </c>
      <c r="H81" s="56" t="s">
        <v>423</v>
      </c>
      <c r="I81" s="57">
        <v>44974</v>
      </c>
      <c r="J81" s="59" t="s">
        <v>85</v>
      </c>
      <c r="K81" s="75" t="s">
        <v>422</v>
      </c>
      <c r="L81" s="59" t="s">
        <v>424</v>
      </c>
      <c r="M81" s="60" t="s">
        <v>425</v>
      </c>
      <c r="N81" s="59" t="s">
        <v>106</v>
      </c>
      <c r="O81" s="149">
        <v>70517037</v>
      </c>
      <c r="P81" s="55">
        <v>7</v>
      </c>
      <c r="Q81" s="57">
        <v>44974</v>
      </c>
      <c r="R81" s="62">
        <v>44977</v>
      </c>
      <c r="S81" s="59" t="str">
        <f t="shared" si="2"/>
        <v>febrero</v>
      </c>
      <c r="T81" s="63">
        <v>45138</v>
      </c>
      <c r="U81" s="123">
        <v>6</v>
      </c>
      <c r="V81" s="152">
        <v>9842332</v>
      </c>
      <c r="W81" s="123">
        <v>6</v>
      </c>
      <c r="X81" s="65">
        <v>1789515</v>
      </c>
      <c r="Y81" s="29" t="str" cm="1">
        <f t="array" ref="Y81">_xlfn.XLOOKUP([1]!Contratacion2023[[#This Row],[VALOR CUOTA (NUM)]],[1]LISTAS!$A$114:$A$124,[1]!NIVEL_HONORARIOS_PS[PERFIL])</f>
        <v>ASISTENCIAL NIVEL II</v>
      </c>
      <c r="Z81" s="66">
        <v>9900000035</v>
      </c>
      <c r="AA81" s="67" t="s">
        <v>77</v>
      </c>
      <c r="AB81" s="67" t="s">
        <v>78</v>
      </c>
      <c r="AC81" s="68">
        <v>44970</v>
      </c>
      <c r="AD81" s="67">
        <v>59053995</v>
      </c>
      <c r="AE81" s="72">
        <v>4600000093</v>
      </c>
      <c r="AF81" s="34">
        <v>44974</v>
      </c>
      <c r="AG81" s="69">
        <v>9842332</v>
      </c>
      <c r="AH81" s="37" t="s">
        <v>190</v>
      </c>
      <c r="AI81" s="37" t="str">
        <f>VLOOKUP(AH81,[1]!T_SUPERVISOR[#Data],2,FALSE)</f>
        <v>Directora Administrativa y Financiera</v>
      </c>
      <c r="AJ81" s="37" t="s">
        <v>229</v>
      </c>
      <c r="AK81" s="37" t="str">
        <f>VLOOKUP(AJ81,[1]!T_PROCESO[#Data],2,FALSE)</f>
        <v>Dirección Administrativa y Financiera</v>
      </c>
      <c r="AL81" s="38" t="s">
        <v>287</v>
      </c>
      <c r="AM81" s="38">
        <v>45125</v>
      </c>
      <c r="AN81" s="38">
        <v>45139</v>
      </c>
      <c r="AO81" s="38">
        <v>45230</v>
      </c>
      <c r="AP81" s="71">
        <v>3</v>
      </c>
      <c r="AQ81" s="145">
        <v>45125</v>
      </c>
      <c r="AR81" s="164">
        <v>9900000154</v>
      </c>
      <c r="AS81" s="145">
        <v>45119</v>
      </c>
      <c r="AT81" s="74">
        <v>28184860</v>
      </c>
      <c r="AU81" s="72">
        <v>4600000219</v>
      </c>
      <c r="AV81" s="145">
        <v>45125</v>
      </c>
      <c r="AW81" s="74">
        <v>4921166</v>
      </c>
      <c r="AX81" s="46">
        <f>IF([1]!Contratacion2023[[#This Row],[ADICIÓN/PRÓRROGA]]="NO","N/A",[1]!Contratacion2023[[#This Row],[FECHA FIN PRORROGA]])</f>
        <v>45230</v>
      </c>
      <c r="AY81" s="75">
        <f>[1]!Contratacion2023[[#This Row],[FECHA TERMINACION AMPLIADA]]-[1]!Contratacion2023[[#This Row],[FECHA FINALIZACION INICIAL]]</f>
        <v>92</v>
      </c>
      <c r="AZ81" s="153">
        <f>[1]!Contratacion2023[[#This Row],[PLAZO DE EJECUCIÓN AMPLIADO (DIAS)]]/30</f>
        <v>3.0666666666666669</v>
      </c>
      <c r="BA81" s="153"/>
      <c r="BB81" s="47">
        <f>[1]!Contratacion2023[[#This Row],[VALOR INICIAL CONTRATO (NUM)]]+[1]!Contratacion2023[[#This Row],[VALOR CRP ADC]]</f>
        <v>14763498</v>
      </c>
      <c r="BC81" s="48">
        <f>[1]!Contratacion2023[[#This Row],[VALOR INICIAL CONTRATO (NUM)]]+[1]!Contratacion2023[[#This Row],[VALOR CRP ADC]]</f>
        <v>14763498</v>
      </c>
      <c r="BD81" s="48"/>
      <c r="BE81" s="48">
        <f>[1]!Contratacion2023[[#This Row],[VALOR TOTAL DEL CONTRATO]]-[1]!Contratacion2023[[#This Row],[VALOR VIGENTE]]</f>
        <v>0</v>
      </c>
      <c r="BJ81" s="51"/>
      <c r="BL81" s="73"/>
      <c r="BM81" s="51"/>
    </row>
    <row r="82" spans="1:65" x14ac:dyDescent="0.25">
      <c r="A82" s="53" t="s">
        <v>65</v>
      </c>
      <c r="B82" s="54" t="s">
        <v>66</v>
      </c>
      <c r="C82" s="54" t="s">
        <v>67</v>
      </c>
      <c r="D82" s="79" t="s">
        <v>68</v>
      </c>
      <c r="E82" s="54" t="s">
        <v>82</v>
      </c>
      <c r="F82" s="18" t="s">
        <v>70</v>
      </c>
      <c r="G82" s="55" t="s">
        <v>426</v>
      </c>
      <c r="H82" s="56" t="s">
        <v>427</v>
      </c>
      <c r="I82" s="165">
        <v>44987</v>
      </c>
      <c r="J82" s="59" t="s">
        <v>155</v>
      </c>
      <c r="K82" s="75" t="s">
        <v>426</v>
      </c>
      <c r="L82" s="59" t="s">
        <v>428</v>
      </c>
      <c r="M82" s="60" t="s">
        <v>429</v>
      </c>
      <c r="N82" s="59" t="s">
        <v>76</v>
      </c>
      <c r="O82" s="149">
        <v>1065850120</v>
      </c>
      <c r="P82" s="55">
        <v>1</v>
      </c>
      <c r="Q82" s="57">
        <v>44987</v>
      </c>
      <c r="R82" s="62">
        <v>44994</v>
      </c>
      <c r="S82" s="59" t="str">
        <f t="shared" si="2"/>
        <v>marzo</v>
      </c>
      <c r="T82" s="63">
        <v>45016</v>
      </c>
      <c r="U82" s="123">
        <v>1</v>
      </c>
      <c r="V82" s="152">
        <v>2340135</v>
      </c>
      <c r="W82" s="123">
        <v>1</v>
      </c>
      <c r="X82" s="65">
        <v>2340135</v>
      </c>
      <c r="Y82" s="29" t="str" cm="1">
        <f t="array" ref="Y82">_xlfn.XLOOKUP([1]!Contratacion2023[[#This Row],[VALOR CUOTA (NUM)]],[1]LISTAS!$A$114:$A$124,[1]!NIVEL_HONORARIOS_PS[PERFIL])</f>
        <v>TÉCNICO NIVEL I</v>
      </c>
      <c r="Z82" s="66">
        <v>9900000038</v>
      </c>
      <c r="AA82" s="67" t="s">
        <v>77</v>
      </c>
      <c r="AB82" s="67" t="s">
        <v>78</v>
      </c>
      <c r="AC82" s="68">
        <v>44970</v>
      </c>
      <c r="AD82" s="67">
        <v>98657212</v>
      </c>
      <c r="AE82" s="72">
        <v>4600000104</v>
      </c>
      <c r="AF82" s="34">
        <v>44992</v>
      </c>
      <c r="AG82" s="69">
        <v>2340135</v>
      </c>
      <c r="AH82" s="37" t="s">
        <v>190</v>
      </c>
      <c r="AI82" s="37" t="str">
        <f>VLOOKUP(AH82,[1]!T_SUPERVISOR[#Data],2,FALSE)</f>
        <v>Directora Administrativa y Financiera</v>
      </c>
      <c r="AJ82" s="37" t="s">
        <v>229</v>
      </c>
      <c r="AK82" s="37" t="str">
        <f>VLOOKUP(AJ82,[1]!T_PROCESO[#Data],2,FALSE)</f>
        <v>Dirección Administrativa y Financiera</v>
      </c>
      <c r="AL82" s="38" t="s">
        <v>81</v>
      </c>
      <c r="AM82" s="38"/>
      <c r="AN82" s="38"/>
      <c r="AO82" s="38"/>
      <c r="AQ82" s="145"/>
      <c r="AR82" s="73"/>
      <c r="AS82" s="51"/>
      <c r="AU82" s="73"/>
      <c r="AV82" s="73"/>
      <c r="AW82" s="110">
        <f>IF([1]!Contratacion2023[[#This Row],[ADICIÓN/PRÓRROGA]]="NO",0)</f>
        <v>0</v>
      </c>
      <c r="AX82" s="46" t="str">
        <f>IF([1]!Contratacion2023[[#This Row],[ADICIÓN/PRÓRROGA]]="NO","N/A",[1]!Contratacion2023[[#This Row],[FECHA FIN PRORROGA]])</f>
        <v>N/A</v>
      </c>
      <c r="AY82" s="166"/>
      <c r="BB82" s="47">
        <f>[1]!Contratacion2023[[#This Row],[VALOR INICIAL CONTRATO (NUM)]]+[1]!Contratacion2023[[#This Row],[VALOR CRP ADC]]</f>
        <v>2340135</v>
      </c>
      <c r="BC82" s="48">
        <f>[1]!Contratacion2023[[#This Row],[VALOR INICIAL CONTRATO (NUM)]]+[1]!Contratacion2023[[#This Row],[VALOR CRP ADC]]</f>
        <v>2340135</v>
      </c>
      <c r="BD82" s="48"/>
      <c r="BE82" s="48">
        <f>[1]!Contratacion2023[[#This Row],[VALOR TOTAL DEL CONTRATO]]-[1]!Contratacion2023[[#This Row],[VALOR VIGENTE]]</f>
        <v>0</v>
      </c>
      <c r="BJ82" s="51"/>
      <c r="BL82" s="73"/>
      <c r="BM82" s="51"/>
    </row>
    <row r="83" spans="1:65" x14ac:dyDescent="0.25">
      <c r="A83" s="53" t="s">
        <v>65</v>
      </c>
      <c r="B83" s="54" t="s">
        <v>66</v>
      </c>
      <c r="C83" s="54" t="s">
        <v>67</v>
      </c>
      <c r="D83" s="79" t="s">
        <v>68</v>
      </c>
      <c r="E83" s="54" t="s">
        <v>82</v>
      </c>
      <c r="F83" s="18" t="s">
        <v>70</v>
      </c>
      <c r="G83" s="55" t="s">
        <v>430</v>
      </c>
      <c r="H83" s="56" t="s">
        <v>431</v>
      </c>
      <c r="I83" s="165">
        <v>44974</v>
      </c>
      <c r="J83" s="59" t="s">
        <v>85</v>
      </c>
      <c r="K83" s="75" t="s">
        <v>430</v>
      </c>
      <c r="L83" s="59" t="s">
        <v>432</v>
      </c>
      <c r="M83" s="60" t="s">
        <v>433</v>
      </c>
      <c r="N83" s="59" t="s">
        <v>76</v>
      </c>
      <c r="O83" s="149">
        <v>1151958982</v>
      </c>
      <c r="P83" s="55">
        <v>9</v>
      </c>
      <c r="Q83" s="57">
        <v>44974</v>
      </c>
      <c r="R83" s="62">
        <v>44977</v>
      </c>
      <c r="S83" s="59" t="str">
        <f t="shared" si="2"/>
        <v>febrero</v>
      </c>
      <c r="T83" s="63">
        <v>45138</v>
      </c>
      <c r="U83" s="123">
        <v>6</v>
      </c>
      <c r="V83" s="152">
        <v>9842332</v>
      </c>
      <c r="W83" s="123">
        <v>6</v>
      </c>
      <c r="X83" s="65">
        <v>1789515</v>
      </c>
      <c r="Y83" s="29" t="str" cm="1">
        <f t="array" ref="Y83">_xlfn.XLOOKUP([1]!Contratacion2023[[#This Row],[VALOR CUOTA (NUM)]],[1]LISTAS!$A$114:$A$124,[1]!NIVEL_HONORARIOS_PS[PERFIL])</f>
        <v>ASISTENCIAL NIVEL II</v>
      </c>
      <c r="Z83" s="66">
        <v>9900000035</v>
      </c>
      <c r="AA83" s="67" t="s">
        <v>77</v>
      </c>
      <c r="AB83" s="67" t="s">
        <v>78</v>
      </c>
      <c r="AC83" s="68">
        <v>44970</v>
      </c>
      <c r="AD83" s="67">
        <v>59053995</v>
      </c>
      <c r="AE83" s="72">
        <v>4600000086</v>
      </c>
      <c r="AF83" s="34">
        <v>44974</v>
      </c>
      <c r="AG83" s="69">
        <v>9842332</v>
      </c>
      <c r="AH83" s="37" t="s">
        <v>190</v>
      </c>
      <c r="AI83" s="37" t="str">
        <f>VLOOKUP(AH83,[1]!T_SUPERVISOR[#Data],2,FALSE)</f>
        <v>Directora Administrativa y Financiera</v>
      </c>
      <c r="AJ83" s="37" t="s">
        <v>229</v>
      </c>
      <c r="AK83" s="37" t="str">
        <f>VLOOKUP(AJ83,[1]!T_PROCESO[#Data],2,FALSE)</f>
        <v>Dirección Administrativa y Financiera</v>
      </c>
      <c r="AL83" s="38" t="s">
        <v>287</v>
      </c>
      <c r="AM83" s="38">
        <v>45125</v>
      </c>
      <c r="AN83" s="38">
        <v>45139</v>
      </c>
      <c r="AO83" s="38">
        <v>45230</v>
      </c>
      <c r="AP83" s="71">
        <v>3</v>
      </c>
      <c r="AQ83" s="145">
        <v>45125</v>
      </c>
      <c r="AR83" s="163">
        <v>9900000154</v>
      </c>
      <c r="AS83" s="145">
        <v>45119</v>
      </c>
      <c r="AT83" s="74">
        <v>28184860</v>
      </c>
      <c r="AU83" s="72">
        <v>4600000220</v>
      </c>
      <c r="AV83" s="145">
        <v>45125</v>
      </c>
      <c r="AW83" s="74">
        <v>4921166</v>
      </c>
      <c r="AX83" s="46">
        <f>IF([1]!Contratacion2023[[#This Row],[ADICIÓN/PRÓRROGA]]="NO","N/A",[1]!Contratacion2023[[#This Row],[FECHA FIN PRORROGA]])</f>
        <v>45230</v>
      </c>
      <c r="AY83" s="75">
        <f>[1]!Contratacion2023[[#This Row],[FECHA TERMINACION AMPLIADA]]-[1]!Contratacion2023[[#This Row],[FECHA FINALIZACION INICIAL]]</f>
        <v>92</v>
      </c>
      <c r="AZ83" s="153">
        <f>[1]!Contratacion2023[[#This Row],[PLAZO DE EJECUCIÓN AMPLIADO (DIAS)]]/30</f>
        <v>3.0666666666666669</v>
      </c>
      <c r="BA83" s="153"/>
      <c r="BB83" s="47">
        <f>[1]!Contratacion2023[[#This Row],[VALOR INICIAL CONTRATO (NUM)]]+[1]!Contratacion2023[[#This Row],[VALOR CRP ADC]]</f>
        <v>14763498</v>
      </c>
      <c r="BC83" s="48">
        <f>[1]!Contratacion2023[[#This Row],[VALOR INICIAL CONTRATO (NUM)]]+[1]!Contratacion2023[[#This Row],[VALOR CRP ADC]]</f>
        <v>14763498</v>
      </c>
      <c r="BD83" s="48"/>
      <c r="BE83" s="48">
        <f>[1]!Contratacion2023[[#This Row],[VALOR TOTAL DEL CONTRATO]]-[1]!Contratacion2023[[#This Row],[VALOR VIGENTE]]</f>
        <v>0</v>
      </c>
      <c r="BJ83" s="51"/>
      <c r="BL83" s="73"/>
      <c r="BM83" s="51"/>
    </row>
    <row r="84" spans="1:65" x14ac:dyDescent="0.25">
      <c r="A84" s="53" t="s">
        <v>65</v>
      </c>
      <c r="B84" s="54" t="s">
        <v>66</v>
      </c>
      <c r="C84" s="54" t="s">
        <v>67</v>
      </c>
      <c r="D84" s="79" t="s">
        <v>68</v>
      </c>
      <c r="E84" s="54" t="s">
        <v>69</v>
      </c>
      <c r="F84" s="18" t="s">
        <v>70</v>
      </c>
      <c r="G84" s="55" t="s">
        <v>434</v>
      </c>
      <c r="H84" s="56" t="s">
        <v>435</v>
      </c>
      <c r="I84" s="57">
        <v>44974</v>
      </c>
      <c r="J84" s="59" t="s">
        <v>85</v>
      </c>
      <c r="K84" s="75" t="s">
        <v>434</v>
      </c>
      <c r="L84" s="59" t="s">
        <v>436</v>
      </c>
      <c r="M84" s="60" t="s">
        <v>437</v>
      </c>
      <c r="N84" s="59" t="s">
        <v>106</v>
      </c>
      <c r="O84" s="149">
        <v>1144142821</v>
      </c>
      <c r="P84" s="55">
        <v>3</v>
      </c>
      <c r="Q84" s="57">
        <v>44974</v>
      </c>
      <c r="R84" s="62">
        <v>44977</v>
      </c>
      <c r="S84" s="59" t="str">
        <f t="shared" si="2"/>
        <v>febrero</v>
      </c>
      <c r="T84" s="63">
        <v>45138</v>
      </c>
      <c r="U84" s="123">
        <v>6</v>
      </c>
      <c r="V84" s="152">
        <v>19684659</v>
      </c>
      <c r="W84" s="123">
        <v>6</v>
      </c>
      <c r="X84" s="65">
        <v>3579029</v>
      </c>
      <c r="Y84" s="29" t="str" cm="1">
        <f t="array" ref="Y84">_xlfn.XLOOKUP([1]!Contratacion2023[[#This Row],[VALOR CUOTA (NUM)]],[1]LISTAS!$A$114:$A$124,[1]!NIVEL_HONORARIOS_PS[PERFIL])</f>
        <v>PROFESIONAL</v>
      </c>
      <c r="Z84" s="66">
        <v>9900000039</v>
      </c>
      <c r="AA84" s="67" t="s">
        <v>77</v>
      </c>
      <c r="AB84" s="67" t="s">
        <v>78</v>
      </c>
      <c r="AC84" s="68">
        <v>44970</v>
      </c>
      <c r="AD84" s="67">
        <v>176432505</v>
      </c>
      <c r="AE84" s="72">
        <v>4600000089</v>
      </c>
      <c r="AF84" s="34">
        <v>44974</v>
      </c>
      <c r="AG84" s="69">
        <v>19684659</v>
      </c>
      <c r="AH84" s="37" t="s">
        <v>190</v>
      </c>
      <c r="AI84" s="37" t="str">
        <f>VLOOKUP(AH84,[1]!T_SUPERVISOR[#Data],2,FALSE)</f>
        <v>Directora Administrativa y Financiera</v>
      </c>
      <c r="AJ84" s="37" t="s">
        <v>229</v>
      </c>
      <c r="AK84" s="37" t="str">
        <f>VLOOKUP(AJ84,[1]!T_PROCESO[#Data],2,FALSE)</f>
        <v>Dirección Administrativa y Financiera</v>
      </c>
      <c r="AL84" s="38" t="s">
        <v>287</v>
      </c>
      <c r="AM84" s="38">
        <v>45125</v>
      </c>
      <c r="AN84" s="38">
        <v>45139</v>
      </c>
      <c r="AO84" s="38">
        <v>45230</v>
      </c>
      <c r="AP84" s="71">
        <v>3</v>
      </c>
      <c r="AQ84" s="145">
        <v>45125</v>
      </c>
      <c r="AR84" s="164">
        <v>9900000155</v>
      </c>
      <c r="AS84" s="145">
        <v>45119</v>
      </c>
      <c r="AT84" s="74">
        <v>88216248</v>
      </c>
      <c r="AU84" s="72">
        <v>4600000226</v>
      </c>
      <c r="AV84" s="145">
        <v>45125</v>
      </c>
      <c r="AW84" s="74">
        <v>9842329</v>
      </c>
      <c r="AX84" s="46">
        <f>IF([1]!Contratacion2023[[#This Row],[ADICIÓN/PRÓRROGA]]="NO","N/A",[1]!Contratacion2023[[#This Row],[FECHA FIN PRORROGA]])</f>
        <v>45230</v>
      </c>
      <c r="AY84" s="75">
        <f>[1]!Contratacion2023[[#This Row],[FECHA TERMINACION AMPLIADA]]-[1]!Contratacion2023[[#This Row],[FECHA FINALIZACION INICIAL]]</f>
        <v>92</v>
      </c>
      <c r="AZ84" s="153">
        <f>[1]!Contratacion2023[[#This Row],[PLAZO DE EJECUCIÓN AMPLIADO (DIAS)]]/30</f>
        <v>3.0666666666666669</v>
      </c>
      <c r="BA84" s="153"/>
      <c r="BB84" s="47">
        <f>[1]!Contratacion2023[[#This Row],[VALOR INICIAL CONTRATO (NUM)]]+[1]!Contratacion2023[[#This Row],[VALOR CRP ADC]]</f>
        <v>29526988</v>
      </c>
      <c r="BC84" s="48">
        <f>[1]!Contratacion2023[[#This Row],[VALOR INICIAL CONTRATO (NUM)]]+[1]!Contratacion2023[[#This Row],[VALOR CRP ADC]]</f>
        <v>29526988</v>
      </c>
      <c r="BD84" s="48"/>
      <c r="BE84" s="48">
        <f>[1]!Contratacion2023[[#This Row],[VALOR TOTAL DEL CONTRATO]]-[1]!Contratacion2023[[#This Row],[VALOR VIGENTE]]</f>
        <v>0</v>
      </c>
      <c r="BJ84" s="51"/>
      <c r="BL84" s="73"/>
      <c r="BM84" s="51"/>
    </row>
    <row r="85" spans="1:65" x14ac:dyDescent="0.25">
      <c r="A85" s="53" t="s">
        <v>65</v>
      </c>
      <c r="B85" s="54" t="s">
        <v>66</v>
      </c>
      <c r="C85" s="54" t="s">
        <v>67</v>
      </c>
      <c r="D85" s="79" t="s">
        <v>68</v>
      </c>
      <c r="E85" s="54" t="s">
        <v>69</v>
      </c>
      <c r="F85" s="18" t="s">
        <v>70</v>
      </c>
      <c r="G85" s="55" t="s">
        <v>438</v>
      </c>
      <c r="H85" s="56" t="s">
        <v>439</v>
      </c>
      <c r="I85" s="57">
        <v>44974</v>
      </c>
      <c r="J85" s="59" t="s">
        <v>85</v>
      </c>
      <c r="K85" s="75" t="s">
        <v>438</v>
      </c>
      <c r="L85" s="59" t="s">
        <v>440</v>
      </c>
      <c r="M85" s="60" t="s">
        <v>441</v>
      </c>
      <c r="N85" s="59" t="s">
        <v>76</v>
      </c>
      <c r="O85" s="149">
        <v>31385436</v>
      </c>
      <c r="P85" s="55">
        <v>2</v>
      </c>
      <c r="Q85" s="57">
        <v>44975</v>
      </c>
      <c r="R85" s="62">
        <v>44977</v>
      </c>
      <c r="S85" s="59" t="str">
        <f t="shared" si="2"/>
        <v>febrero</v>
      </c>
      <c r="T85" s="63">
        <v>45138</v>
      </c>
      <c r="U85" s="123">
        <v>6</v>
      </c>
      <c r="V85" s="152">
        <v>19684659</v>
      </c>
      <c r="W85" s="123">
        <v>6</v>
      </c>
      <c r="X85" s="65">
        <v>3579029</v>
      </c>
      <c r="Y85" s="29" t="str" cm="1">
        <f t="array" ref="Y85">_xlfn.XLOOKUP([1]!Contratacion2023[[#This Row],[VALOR CUOTA (NUM)]],[1]LISTAS!$A$114:$A$124,[1]!NIVEL_HONORARIOS_PS[PERFIL])</f>
        <v>PROFESIONAL</v>
      </c>
      <c r="Z85" s="66">
        <v>9900000039</v>
      </c>
      <c r="AA85" s="67" t="s">
        <v>77</v>
      </c>
      <c r="AB85" s="67" t="s">
        <v>78</v>
      </c>
      <c r="AC85" s="68">
        <v>44970</v>
      </c>
      <c r="AD85" s="67">
        <v>176432505</v>
      </c>
      <c r="AE85" s="72">
        <v>4600000099</v>
      </c>
      <c r="AF85" s="34">
        <v>44977</v>
      </c>
      <c r="AG85" s="69">
        <v>19684659</v>
      </c>
      <c r="AH85" s="37" t="s">
        <v>190</v>
      </c>
      <c r="AI85" s="37" t="str">
        <f>VLOOKUP(AH85,[1]!T_SUPERVISOR[#Data],2,FALSE)</f>
        <v>Directora Administrativa y Financiera</v>
      </c>
      <c r="AJ85" s="37" t="s">
        <v>229</v>
      </c>
      <c r="AK85" s="37" t="str">
        <f>VLOOKUP(AJ85,[1]!T_PROCESO[#Data],2,FALSE)</f>
        <v>Dirección Administrativa y Financiera</v>
      </c>
      <c r="AL85" s="38" t="s">
        <v>287</v>
      </c>
      <c r="AM85" s="38">
        <v>45125</v>
      </c>
      <c r="AN85" s="38">
        <v>45139</v>
      </c>
      <c r="AO85" s="38">
        <v>45230</v>
      </c>
      <c r="AP85" s="71">
        <v>3</v>
      </c>
      <c r="AQ85" s="145">
        <v>45125</v>
      </c>
      <c r="AR85" s="164">
        <v>9900000155</v>
      </c>
      <c r="AS85" s="145">
        <v>45119</v>
      </c>
      <c r="AT85" s="74">
        <v>88216248</v>
      </c>
      <c r="AU85" s="72">
        <v>4600000227</v>
      </c>
      <c r="AV85" s="145">
        <v>45125</v>
      </c>
      <c r="AW85" s="74">
        <v>9842329</v>
      </c>
      <c r="AX85" s="46">
        <f>IF([1]!Contratacion2023[[#This Row],[ADICIÓN/PRÓRROGA]]="NO","N/A",[1]!Contratacion2023[[#This Row],[FECHA FIN PRORROGA]])</f>
        <v>45230</v>
      </c>
      <c r="AY85" s="75">
        <f>[1]!Contratacion2023[[#This Row],[FECHA TERMINACION AMPLIADA]]-[1]!Contratacion2023[[#This Row],[FECHA FINALIZACION INICIAL]]</f>
        <v>92</v>
      </c>
      <c r="AZ85" s="153">
        <f>[1]!Contratacion2023[[#This Row],[PLAZO DE EJECUCIÓN AMPLIADO (DIAS)]]/30</f>
        <v>3.0666666666666669</v>
      </c>
      <c r="BA85" s="153"/>
      <c r="BB85" s="47">
        <f>[1]!Contratacion2023[[#This Row],[VALOR INICIAL CONTRATO (NUM)]]+[1]!Contratacion2023[[#This Row],[VALOR CRP ADC]]</f>
        <v>29526988</v>
      </c>
      <c r="BC85" s="48">
        <f>[1]!Contratacion2023[[#This Row],[VALOR INICIAL CONTRATO (NUM)]]+[1]!Contratacion2023[[#This Row],[VALOR CRP ADC]]</f>
        <v>29526988</v>
      </c>
      <c r="BD85" s="48"/>
      <c r="BE85" s="48">
        <f>[1]!Contratacion2023[[#This Row],[VALOR TOTAL DEL CONTRATO]]-[1]!Contratacion2023[[#This Row],[VALOR VIGENTE]]</f>
        <v>0</v>
      </c>
      <c r="BJ85" s="51"/>
      <c r="BL85" s="73"/>
      <c r="BM85" s="51"/>
    </row>
    <row r="86" spans="1:65" x14ac:dyDescent="0.25">
      <c r="A86" s="53" t="s">
        <v>263</v>
      </c>
      <c r="B86" s="54" t="s">
        <v>264</v>
      </c>
      <c r="C86" s="54" t="s">
        <v>67</v>
      </c>
      <c r="D86" s="79" t="s">
        <v>181</v>
      </c>
      <c r="E86" s="54" t="s">
        <v>182</v>
      </c>
      <c r="F86" s="54" t="s">
        <v>265</v>
      </c>
      <c r="G86" s="55" t="s">
        <v>442</v>
      </c>
      <c r="H86" s="56" t="s">
        <v>443</v>
      </c>
      <c r="I86" s="165">
        <v>44987</v>
      </c>
      <c r="J86" s="59" t="s">
        <v>85</v>
      </c>
      <c r="K86" s="75" t="s">
        <v>442</v>
      </c>
      <c r="L86" s="59" t="s">
        <v>444</v>
      </c>
      <c r="M86" s="60" t="s">
        <v>445</v>
      </c>
      <c r="N86" s="59" t="s">
        <v>182</v>
      </c>
      <c r="O86" s="61">
        <v>38604885</v>
      </c>
      <c r="P86" s="55">
        <v>2</v>
      </c>
      <c r="Q86" s="57">
        <v>44994</v>
      </c>
      <c r="R86" s="62">
        <v>45001</v>
      </c>
      <c r="S86" s="59" t="s">
        <v>446</v>
      </c>
      <c r="T86" s="63">
        <v>45291</v>
      </c>
      <c r="U86" s="123"/>
      <c r="V86" s="152">
        <v>7504000</v>
      </c>
      <c r="W86" s="123">
        <v>5</v>
      </c>
      <c r="X86" s="65" t="s">
        <v>182</v>
      </c>
      <c r="Y86" s="29" t="str" cm="1">
        <f t="array" ref="Y86">_xlfn.XLOOKUP([1]!Contratacion2023[[#This Row],[VALOR CUOTA (NUM)]],[1]LISTAS!$A$114:$A$124,[1]!NIVEL_HONORARIOS_PS[PERFIL])</f>
        <v>N/A</v>
      </c>
      <c r="Z86" s="66">
        <v>9900000034</v>
      </c>
      <c r="AA86" s="67" t="s">
        <v>447</v>
      </c>
      <c r="AB86" s="67" t="s">
        <v>78</v>
      </c>
      <c r="AC86" s="68">
        <v>44970</v>
      </c>
      <c r="AD86" s="67">
        <v>10192000</v>
      </c>
      <c r="AE86" s="72">
        <v>4600000112</v>
      </c>
      <c r="AF86" s="34">
        <v>45000</v>
      </c>
      <c r="AG86" s="69">
        <v>7504000</v>
      </c>
      <c r="AH86" s="37" t="s">
        <v>190</v>
      </c>
      <c r="AI86" s="37" t="str">
        <f>VLOOKUP(AH86,[1]!T_SUPERVISOR[#Data],2,FALSE)</f>
        <v>Directora Administrativa y Financiera</v>
      </c>
      <c r="AJ86" s="37" t="s">
        <v>229</v>
      </c>
      <c r="AK86" s="37" t="str">
        <f>VLOOKUP(AJ86,[1]!T_PROCESO[#Data],2,FALSE)</f>
        <v>Dirección Administrativa y Financiera</v>
      </c>
      <c r="AL86" s="38" t="s">
        <v>81</v>
      </c>
      <c r="AM86" s="38"/>
      <c r="AN86" s="38"/>
      <c r="AO86" s="38"/>
      <c r="AP86" s="167"/>
      <c r="AQ86" s="145"/>
      <c r="AR86" s="73"/>
      <c r="AS86" s="51"/>
      <c r="AU86" s="73"/>
      <c r="AV86" s="73"/>
      <c r="AW86" s="110">
        <f>IF([1]!Contratacion2023[[#This Row],[ADICIÓN/PRÓRROGA]]="NO",0)</f>
        <v>0</v>
      </c>
      <c r="AX86" s="46" t="str">
        <f>IF([1]!Contratacion2023[[#This Row],[ADICIÓN/PRÓRROGA]]="NO","N/A",[1]!Contratacion2023[[#This Row],[FECHA FIN PRORROGA]])</f>
        <v>N/A</v>
      </c>
      <c r="BB86" s="86">
        <f>[1]!Contratacion2023[[#This Row],[VALOR INICIAL CONTRATO (NUM)]]+[1]!Contratacion2023[[#This Row],[VALOR CRP ADC]]</f>
        <v>7504000</v>
      </c>
      <c r="BC86" s="48">
        <f>[1]!Contratacion2023[[#This Row],[VALOR INICIAL CONTRATO (NUM)]]+[1]!Contratacion2023[[#This Row],[VALOR CRP ADC]]</f>
        <v>7504000</v>
      </c>
      <c r="BD86" s="48"/>
      <c r="BE86" s="48">
        <f>[1]!Contratacion2023[[#This Row],[VALOR TOTAL DEL CONTRATO]]-[1]!Contratacion2023[[#This Row],[VALOR VIGENTE]]</f>
        <v>0</v>
      </c>
      <c r="BJ86" s="51"/>
      <c r="BL86" s="73"/>
      <c r="BM86" s="51"/>
    </row>
    <row r="87" spans="1:65" x14ac:dyDescent="0.25">
      <c r="A87" s="53" t="s">
        <v>65</v>
      </c>
      <c r="B87" s="54" t="s">
        <v>448</v>
      </c>
      <c r="C87" s="54" t="s">
        <v>448</v>
      </c>
      <c r="D87" s="79" t="s">
        <v>181</v>
      </c>
      <c r="E87" s="54" t="s">
        <v>182</v>
      </c>
      <c r="F87" s="54" t="s">
        <v>265</v>
      </c>
      <c r="G87" s="55" t="s">
        <v>449</v>
      </c>
      <c r="H87" s="56" t="s">
        <v>450</v>
      </c>
      <c r="I87" s="165">
        <v>44994</v>
      </c>
      <c r="J87" s="59" t="s">
        <v>85</v>
      </c>
      <c r="K87" s="75" t="s">
        <v>449</v>
      </c>
      <c r="L87" s="59" t="s">
        <v>451</v>
      </c>
      <c r="M87" s="60" t="s">
        <v>452</v>
      </c>
      <c r="N87" s="59" t="s">
        <v>182</v>
      </c>
      <c r="O87" s="61">
        <v>800078402</v>
      </c>
      <c r="P87" s="55">
        <v>5</v>
      </c>
      <c r="Q87" s="57">
        <v>45009</v>
      </c>
      <c r="R87" s="62">
        <v>45009</v>
      </c>
      <c r="S87" s="59" t="s">
        <v>446</v>
      </c>
      <c r="T87" s="63">
        <v>45289</v>
      </c>
      <c r="U87" s="123"/>
      <c r="V87" s="64">
        <v>0</v>
      </c>
      <c r="W87" s="123" t="s">
        <v>182</v>
      </c>
      <c r="X87" s="82" t="s">
        <v>182</v>
      </c>
      <c r="Y87" s="83" t="str" cm="1">
        <f t="array" ref="Y87">_xlfn.XLOOKUP([1]!Contratacion2023[[#This Row],[VALOR CUOTA (NUM)]],[1]LISTAS!$A$114:$A$124,[1]!NIVEL_HONORARIOS_PS[PERFIL])</f>
        <v>N/A</v>
      </c>
      <c r="Z87" s="66" t="s">
        <v>182</v>
      </c>
      <c r="AA87" s="67" t="s">
        <v>182</v>
      </c>
      <c r="AB87" s="67" t="s">
        <v>182</v>
      </c>
      <c r="AC87" s="84" t="s">
        <v>182</v>
      </c>
      <c r="AD87" s="67" t="s">
        <v>182</v>
      </c>
      <c r="AE87" s="85" t="s">
        <v>182</v>
      </c>
      <c r="AF87" s="84" t="s">
        <v>182</v>
      </c>
      <c r="AG87" s="69" t="s">
        <v>182</v>
      </c>
      <c r="AH87" s="37" t="s">
        <v>140</v>
      </c>
      <c r="AI87" s="37" t="str">
        <f>VLOOKUP(AH87,[1]!T_SUPERVISOR[#Data],2,FALSE)</f>
        <v>Directora Técnica</v>
      </c>
      <c r="AJ87" s="37" t="s">
        <v>141</v>
      </c>
      <c r="AK87" s="37" t="str">
        <f>VLOOKUP(AJ87,[1]!T_PROCESO[#Data],2,FALSE)</f>
        <v>Dirección Técnica</v>
      </c>
      <c r="AL87" s="38" t="s">
        <v>81</v>
      </c>
      <c r="AM87" s="38"/>
      <c r="AN87" s="38"/>
      <c r="AO87" s="38"/>
      <c r="AP87" s="167"/>
      <c r="AQ87" s="145"/>
      <c r="AR87" s="73"/>
      <c r="AS87" s="51"/>
      <c r="AU87" s="73"/>
      <c r="AV87" s="73"/>
      <c r="AW87" s="110">
        <f>IF([1]!Contratacion2023[[#This Row],[ADICIÓN/PRÓRROGA]]="NO",0)</f>
        <v>0</v>
      </c>
      <c r="AX87" s="46" t="str">
        <f>IF([1]!Contratacion2023[[#This Row],[ADICIÓN/PRÓRROGA]]="NO","N/A",[1]!Contratacion2023[[#This Row],[FECHA FIN PRORROGA]])</f>
        <v>N/A</v>
      </c>
      <c r="BB87" s="47">
        <f>[1]!Contratacion2023[[#This Row],[VALOR INICIAL CONTRATO (NUM)]]+[1]!Contratacion2023[[#This Row],[VALOR CRP ADC]]</f>
        <v>0</v>
      </c>
      <c r="BC87" s="48">
        <f>[1]!Contratacion2023[[#This Row],[VALOR INICIAL CONTRATO (NUM)]]+[1]!Contratacion2023[[#This Row],[VALOR CRP ADC]]</f>
        <v>0</v>
      </c>
      <c r="BD87" s="48"/>
      <c r="BE87" s="48">
        <f>[1]!Contratacion2023[[#This Row],[VALOR TOTAL DEL CONTRATO]]-[1]!Contratacion2023[[#This Row],[VALOR VIGENTE]]</f>
        <v>0</v>
      </c>
      <c r="BJ87" s="51"/>
      <c r="BL87" s="73"/>
      <c r="BM87" s="51"/>
    </row>
    <row r="88" spans="1:65" x14ac:dyDescent="0.25">
      <c r="A88" s="53" t="s">
        <v>263</v>
      </c>
      <c r="B88" s="54" t="s">
        <v>270</v>
      </c>
      <c r="C88" s="54" t="s">
        <v>67</v>
      </c>
      <c r="D88" s="79" t="s">
        <v>181</v>
      </c>
      <c r="E88" s="54" t="s">
        <v>271</v>
      </c>
      <c r="F88" s="54" t="s">
        <v>265</v>
      </c>
      <c r="G88" s="55" t="s">
        <v>453</v>
      </c>
      <c r="H88" s="56" t="s">
        <v>454</v>
      </c>
      <c r="I88" s="165">
        <v>45030</v>
      </c>
      <c r="J88" s="59" t="s">
        <v>85</v>
      </c>
      <c r="K88" s="75" t="s">
        <v>453</v>
      </c>
      <c r="L88" s="59" t="s">
        <v>455</v>
      </c>
      <c r="M88" s="60" t="s">
        <v>456</v>
      </c>
      <c r="N88" s="60" t="s">
        <v>182</v>
      </c>
      <c r="O88" s="168">
        <v>900889870</v>
      </c>
      <c r="P88" s="169">
        <v>1</v>
      </c>
      <c r="Q88" s="170">
        <v>45035</v>
      </c>
      <c r="R88" s="171">
        <v>45037</v>
      </c>
      <c r="S88" s="60" t="s">
        <v>457</v>
      </c>
      <c r="T88" s="172">
        <v>45291</v>
      </c>
      <c r="U88" s="173"/>
      <c r="V88" s="81">
        <v>421219494</v>
      </c>
      <c r="W88" s="173" t="s">
        <v>182</v>
      </c>
      <c r="X88" s="174" t="s">
        <v>182</v>
      </c>
      <c r="Y88" s="29" t="str" cm="1">
        <f t="array" ref="Y88">_xlfn.XLOOKUP([1]!Contratacion2023[[#This Row],[VALOR CUOTA (NUM)]],[1]LISTAS!$A$114:$A$124,[1]!NIVEL_HONORARIOS_PS[PERFIL])</f>
        <v>N/A</v>
      </c>
      <c r="Z88" s="175">
        <v>9900000047</v>
      </c>
      <c r="AA88" s="176" t="s">
        <v>77</v>
      </c>
      <c r="AB88" s="67" t="s">
        <v>78</v>
      </c>
      <c r="AC88" s="177">
        <v>44984</v>
      </c>
      <c r="AD88" s="176">
        <v>421219494</v>
      </c>
      <c r="AE88" s="178">
        <v>4600000129</v>
      </c>
      <c r="AF88" s="179">
        <v>45037</v>
      </c>
      <c r="AG88" s="180">
        <v>421219494</v>
      </c>
      <c r="AH88" s="181" t="s">
        <v>190</v>
      </c>
      <c r="AI88" s="181" t="str">
        <f>VLOOKUP(AH88,[1]!T_SUPERVISOR[#Data],2,FALSE)</f>
        <v>Directora Administrativa y Financiera</v>
      </c>
      <c r="AJ88" s="181" t="s">
        <v>276</v>
      </c>
      <c r="AK88" s="181" t="str">
        <f>VLOOKUP(AJ88,[1]!T_PROCESO[#Data],2,FALSE)</f>
        <v>Dirección Administrativa y Financiera</v>
      </c>
      <c r="AL88" s="38" t="s">
        <v>277</v>
      </c>
      <c r="AM88" s="182"/>
      <c r="AN88" s="182"/>
      <c r="AO88" s="182"/>
      <c r="AP88" s="183"/>
      <c r="AQ88" s="184"/>
      <c r="AR88" s="158"/>
      <c r="AS88" s="185"/>
      <c r="AT88" s="186"/>
      <c r="AU88" s="158"/>
      <c r="AV88" s="158"/>
      <c r="AW88" s="187">
        <v>54050000</v>
      </c>
      <c r="AX88" s="46">
        <f>IF([1]!Contratacion2023[[#This Row],[ADICIÓN/PRÓRROGA]]="NO","N/A",[1]!Contratacion2023[[#This Row],[FECHA FIN PRORROGA]])</f>
        <v>0</v>
      </c>
      <c r="AY88" s="80"/>
      <c r="AZ88" s="80"/>
      <c r="BA88" s="80"/>
      <c r="BB88" s="86">
        <f>[1]!Contratacion2023[[#This Row],[VALOR INICIAL CONTRATO (NUM)]]+[1]!Contratacion2023[[#This Row],[VALOR CRP ADC]]</f>
        <v>475269494</v>
      </c>
      <c r="BC88" s="147">
        <f>[1]!Contratacion2023[[#This Row],[VALOR INICIAL CONTRATO (NUM)]]+[1]!Contratacion2023[[#This Row],[VALOR CRP ADC]]</f>
        <v>475269494</v>
      </c>
      <c r="BD88" s="147"/>
      <c r="BE88" s="48">
        <f>[1]!Contratacion2023[[#This Row],[VALOR TOTAL DEL CONTRATO]]-[1]!Contratacion2023[[#This Row],[VALOR VIGENTE]]</f>
        <v>0</v>
      </c>
      <c r="BF88" s="185"/>
      <c r="BG88" s="185"/>
      <c r="BH88" s="185"/>
      <c r="BI88" s="185"/>
      <c r="BJ88" s="185"/>
      <c r="BK88" s="158"/>
      <c r="BL88" s="158"/>
      <c r="BM88" s="185"/>
    </row>
    <row r="89" spans="1:65" x14ac:dyDescent="0.25">
      <c r="A89" s="53" t="s">
        <v>65</v>
      </c>
      <c r="B89" s="54" t="s">
        <v>179</v>
      </c>
      <c r="C89" s="54" t="s">
        <v>180</v>
      </c>
      <c r="D89" s="79" t="s">
        <v>181</v>
      </c>
      <c r="E89" s="54" t="s">
        <v>182</v>
      </c>
      <c r="F89" s="54" t="s">
        <v>183</v>
      </c>
      <c r="G89" s="55" t="s">
        <v>458</v>
      </c>
      <c r="H89" s="56" t="s">
        <v>459</v>
      </c>
      <c r="I89" s="165">
        <v>44995</v>
      </c>
      <c r="J89" s="59" t="s">
        <v>186</v>
      </c>
      <c r="K89" s="75" t="s">
        <v>458</v>
      </c>
      <c r="L89" s="59" t="s">
        <v>460</v>
      </c>
      <c r="M89" s="60" t="s">
        <v>461</v>
      </c>
      <c r="N89" s="60" t="s">
        <v>182</v>
      </c>
      <c r="O89" s="61">
        <v>31246329</v>
      </c>
      <c r="P89" s="55">
        <v>7</v>
      </c>
      <c r="Q89" s="57">
        <v>44998</v>
      </c>
      <c r="R89" s="62">
        <v>45007</v>
      </c>
      <c r="S89" s="59" t="s">
        <v>446</v>
      </c>
      <c r="T89" s="63">
        <v>45291</v>
      </c>
      <c r="U89" s="123"/>
      <c r="V89" s="81">
        <v>3000000</v>
      </c>
      <c r="W89" s="123" t="s">
        <v>182</v>
      </c>
      <c r="X89" s="82" t="s">
        <v>182</v>
      </c>
      <c r="Y89" s="83" t="str" cm="1">
        <f t="array" ref="Y89">_xlfn.XLOOKUP([1]!Contratacion2023[[#This Row],[VALOR CUOTA (NUM)]],[1]LISTAS!$A$114:$A$124,[1]!NIVEL_HONORARIOS_PS[PERFIL])</f>
        <v>N/A</v>
      </c>
      <c r="Z89" s="66" t="s">
        <v>182</v>
      </c>
      <c r="AA89" s="66" t="s">
        <v>182</v>
      </c>
      <c r="AB89" s="66" t="s">
        <v>182</v>
      </c>
      <c r="AC89" s="84" t="s">
        <v>182</v>
      </c>
      <c r="AD89" s="66" t="s">
        <v>182</v>
      </c>
      <c r="AE89" s="85" t="s">
        <v>182</v>
      </c>
      <c r="AF89" s="66" t="s">
        <v>182</v>
      </c>
      <c r="AG89" s="188" t="s">
        <v>182</v>
      </c>
      <c r="AH89" s="37" t="s">
        <v>190</v>
      </c>
      <c r="AI89" s="37" t="str">
        <f>VLOOKUP(AH89,[1]!T_SUPERVISOR[#Data],2,FALSE)</f>
        <v>Directora Administrativa y Financiera</v>
      </c>
      <c r="AJ89" s="37" t="s">
        <v>276</v>
      </c>
      <c r="AK89" s="37" t="str">
        <f>VLOOKUP(AJ89,[1]!T_PROCESO[#Data],2,FALSE)</f>
        <v>Dirección Administrativa y Financiera</v>
      </c>
      <c r="AL89" s="38" t="s">
        <v>81</v>
      </c>
      <c r="AM89" s="38"/>
      <c r="AN89" s="38"/>
      <c r="AO89" s="38"/>
      <c r="AP89" s="167"/>
      <c r="AQ89" s="145"/>
      <c r="AR89" s="73"/>
      <c r="AS89" s="51"/>
      <c r="AU89" s="73"/>
      <c r="AV89" s="73"/>
      <c r="AW89" s="110">
        <f>IF([1]!Contratacion2023[[#This Row],[ADICIÓN/PRÓRROGA]]="NO",0)</f>
        <v>0</v>
      </c>
      <c r="AX89" s="46" t="str">
        <f>IF([1]!Contratacion2023[[#This Row],[ADICIÓN/PRÓRROGA]]="NO","N/A",[1]!Contratacion2023[[#This Row],[FECHA FIN PRORROGA]])</f>
        <v>N/A</v>
      </c>
      <c r="BB89" s="47">
        <f>[1]!Contratacion2023[[#This Row],[VALOR INICIAL CONTRATO (NUM)]]+[1]!Contratacion2023[[#This Row],[VALOR CRP ADC]]</f>
        <v>3000000</v>
      </c>
      <c r="BC89" s="86">
        <f>[1]!Contratacion2023[[#This Row],[VALOR INICIAL CONTRATO (NUM)]]+[1]!Contratacion2023[[#This Row],[VALOR CRP ADC]]</f>
        <v>3000000</v>
      </c>
      <c r="BD89" s="86"/>
      <c r="BE89" s="48">
        <f>[1]!Contratacion2023[[#This Row],[VALOR TOTAL DEL CONTRATO]]-[1]!Contratacion2023[[#This Row],[VALOR VIGENTE]]</f>
        <v>0</v>
      </c>
      <c r="BJ89" s="51"/>
      <c r="BL89" s="73"/>
      <c r="BM89" s="51"/>
    </row>
    <row r="90" spans="1:65" x14ac:dyDescent="0.25">
      <c r="A90" s="53" t="s">
        <v>65</v>
      </c>
      <c r="B90" s="54" t="s">
        <v>66</v>
      </c>
      <c r="C90" s="54" t="s">
        <v>67</v>
      </c>
      <c r="D90" s="79" t="s">
        <v>68</v>
      </c>
      <c r="E90" s="54" t="s">
        <v>82</v>
      </c>
      <c r="F90" s="54" t="s">
        <v>70</v>
      </c>
      <c r="G90" s="55" t="s">
        <v>462</v>
      </c>
      <c r="H90" s="56" t="s">
        <v>463</v>
      </c>
      <c r="I90" s="165">
        <v>44994</v>
      </c>
      <c r="J90" s="59" t="s">
        <v>155</v>
      </c>
      <c r="K90" s="75" t="s">
        <v>462</v>
      </c>
      <c r="L90" s="59" t="s">
        <v>464</v>
      </c>
      <c r="M90" s="60" t="s">
        <v>465</v>
      </c>
      <c r="N90" s="59" t="s">
        <v>76</v>
      </c>
      <c r="O90" s="61">
        <v>66861180</v>
      </c>
      <c r="P90" s="55">
        <v>1</v>
      </c>
      <c r="Q90" s="57">
        <v>44995</v>
      </c>
      <c r="R90" s="62">
        <v>44995</v>
      </c>
      <c r="S90" s="59" t="s">
        <v>446</v>
      </c>
      <c r="T90" s="63">
        <v>45169</v>
      </c>
      <c r="U90" s="123">
        <v>6</v>
      </c>
      <c r="V90" s="64">
        <v>10737090</v>
      </c>
      <c r="W90" s="123">
        <v>6</v>
      </c>
      <c r="X90" s="65">
        <v>1789515</v>
      </c>
      <c r="Y90" s="29" t="str" cm="1">
        <f t="array" ref="Y90">_xlfn.XLOOKUP([1]!Contratacion2023[[#This Row],[VALOR CUOTA (NUM)]],[1]LISTAS!$A$114:$A$124,[1]!NIVEL_HONORARIOS_PS[PERFIL])</f>
        <v>ASISTENCIAL NIVEL II</v>
      </c>
      <c r="Z90" s="66">
        <v>9900000067</v>
      </c>
      <c r="AA90" s="67" t="s">
        <v>77</v>
      </c>
      <c r="AB90" s="67" t="s">
        <v>78</v>
      </c>
      <c r="AC90" s="68">
        <v>44991</v>
      </c>
      <c r="AD90" s="67">
        <v>10737090</v>
      </c>
      <c r="AE90" s="72">
        <v>4600000107</v>
      </c>
      <c r="AF90" s="34">
        <v>44995</v>
      </c>
      <c r="AG90" s="69">
        <v>10737090</v>
      </c>
      <c r="AH90" s="37" t="s">
        <v>79</v>
      </c>
      <c r="AI90" s="37" t="str">
        <f>VLOOKUP(AH90,[1]!T_SUPERVISOR[#Data],2,FALSE)</f>
        <v>Asesora de Dirección</v>
      </c>
      <c r="AJ90" s="37" t="s">
        <v>80</v>
      </c>
      <c r="AK90" s="37" t="str">
        <f>VLOOKUP(AJ90,[1]!T_PROCESO[#Data],2,FALSE)</f>
        <v>Dirección General</v>
      </c>
      <c r="AL90" s="38" t="s">
        <v>287</v>
      </c>
      <c r="AM90" s="38">
        <v>45125</v>
      </c>
      <c r="AN90" s="38">
        <v>45139</v>
      </c>
      <c r="AO90" s="38">
        <v>45230</v>
      </c>
      <c r="AP90" s="71">
        <v>2</v>
      </c>
      <c r="AQ90" s="145">
        <v>45125</v>
      </c>
      <c r="AR90" s="164">
        <v>9900000154</v>
      </c>
      <c r="AS90" s="145">
        <v>45119</v>
      </c>
      <c r="AT90" s="74">
        <v>28184860</v>
      </c>
      <c r="AU90" s="72">
        <v>4600000221</v>
      </c>
      <c r="AV90" s="145">
        <v>45125</v>
      </c>
      <c r="AW90" s="74">
        <v>3579030</v>
      </c>
      <c r="AX90" s="46">
        <f>IF([1]!Contratacion2023[[#This Row],[ADICIÓN/PRÓRROGA]]="NO","N/A",[1]!Contratacion2023[[#This Row],[FECHA FIN PRORROGA]])</f>
        <v>45230</v>
      </c>
      <c r="AY90" s="75">
        <f>[1]!Contratacion2023[[#This Row],[FECHA TERMINACION AMPLIADA]]-[1]!Contratacion2023[[#This Row],[FECHA FINALIZACION INICIAL]]</f>
        <v>61</v>
      </c>
      <c r="AZ90" s="151">
        <f>[1]!Contratacion2023[[#This Row],[PLAZO DE EJECUCIÓN AMPLIADO (DIAS)]]/30</f>
        <v>2.0333333333333332</v>
      </c>
      <c r="BA90" s="151"/>
      <c r="BB90" s="47">
        <f>[1]!Contratacion2023[[#This Row],[VALOR INICIAL CONTRATO (NUM)]]+[1]!Contratacion2023[[#This Row],[VALOR CRP ADC]]</f>
        <v>14316120</v>
      </c>
      <c r="BC90" s="48">
        <f>[1]!Contratacion2023[[#This Row],[VALOR INICIAL CONTRATO (NUM)]]+[1]!Contratacion2023[[#This Row],[VALOR CRP ADC]]</f>
        <v>14316120</v>
      </c>
      <c r="BD90" s="48"/>
      <c r="BE90" s="48">
        <f>[1]!Contratacion2023[[#This Row],[VALOR TOTAL DEL CONTRATO]]-[1]!Contratacion2023[[#This Row],[VALOR VIGENTE]]</f>
        <v>0</v>
      </c>
      <c r="BJ90" s="51"/>
      <c r="BL90" s="73"/>
      <c r="BM90" s="51"/>
    </row>
    <row r="91" spans="1:65" x14ac:dyDescent="0.25">
      <c r="A91" s="53" t="s">
        <v>65</v>
      </c>
      <c r="B91" s="54" t="s">
        <v>66</v>
      </c>
      <c r="C91" s="54" t="s">
        <v>67</v>
      </c>
      <c r="D91" s="79" t="s">
        <v>68</v>
      </c>
      <c r="E91" s="54" t="s">
        <v>82</v>
      </c>
      <c r="F91" s="54" t="s">
        <v>70</v>
      </c>
      <c r="G91" s="55" t="s">
        <v>466</v>
      </c>
      <c r="H91" s="56" t="s">
        <v>467</v>
      </c>
      <c r="I91" s="165">
        <v>44994</v>
      </c>
      <c r="J91" s="59" t="s">
        <v>155</v>
      </c>
      <c r="K91" s="75" t="s">
        <v>466</v>
      </c>
      <c r="L91" s="59" t="s">
        <v>294</v>
      </c>
      <c r="M91" s="60" t="s">
        <v>468</v>
      </c>
      <c r="N91" s="59" t="s">
        <v>76</v>
      </c>
      <c r="O91" s="61">
        <v>38554250</v>
      </c>
      <c r="P91" s="55">
        <v>0</v>
      </c>
      <c r="Q91" s="57">
        <v>44995</v>
      </c>
      <c r="R91" s="62">
        <v>44996</v>
      </c>
      <c r="S91" s="59" t="str">
        <f t="shared" ref="S91:S99" si="3">+TEXT(R91,"mmmm")</f>
        <v>marzo</v>
      </c>
      <c r="T91" s="63">
        <v>45169</v>
      </c>
      <c r="U91" s="123">
        <v>6</v>
      </c>
      <c r="V91" s="64">
        <v>6960000</v>
      </c>
      <c r="W91" s="123">
        <v>6</v>
      </c>
      <c r="X91" s="65">
        <v>1160000</v>
      </c>
      <c r="Y91" s="29" t="str" cm="1">
        <f t="array" ref="Y91">_xlfn.XLOOKUP([1]!Contratacion2023[[#This Row],[VALOR CUOTA (NUM)]],[1]LISTAS!$A$114:$A$124,[1]!NIVEL_HONORARIOS_PS[PERFIL])</f>
        <v>ASISTENCIAL NIVEL I</v>
      </c>
      <c r="Z91" s="66">
        <v>9900000036</v>
      </c>
      <c r="AA91" s="67" t="s">
        <v>146</v>
      </c>
      <c r="AB91" s="67" t="s">
        <v>78</v>
      </c>
      <c r="AC91" s="68">
        <v>44970</v>
      </c>
      <c r="AD91" s="67">
        <v>188832655</v>
      </c>
      <c r="AE91" s="72">
        <v>4600000106</v>
      </c>
      <c r="AF91" s="34">
        <v>44995</v>
      </c>
      <c r="AG91" s="69">
        <v>6960000</v>
      </c>
      <c r="AH91" s="37" t="s">
        <v>162</v>
      </c>
      <c r="AI91" s="37" t="str">
        <f>VLOOKUP(AH91,[1]!T_SUPERVISOR[#Data],2,FALSE)</f>
        <v>Profesional Universitario Código 219 Grado 1</v>
      </c>
      <c r="AJ91" s="37" t="s">
        <v>286</v>
      </c>
      <c r="AK91" s="37" t="str">
        <f>VLOOKUP(AJ91,[1]!T_PROCESO[#Data],2,FALSE)</f>
        <v>Dirección Técnica</v>
      </c>
      <c r="AL91" s="38" t="s">
        <v>287</v>
      </c>
      <c r="AM91" s="38">
        <v>45125</v>
      </c>
      <c r="AN91" s="38">
        <v>45139</v>
      </c>
      <c r="AO91" s="38">
        <v>45230</v>
      </c>
      <c r="AP91" s="71">
        <v>2</v>
      </c>
      <c r="AQ91" s="145">
        <v>45125</v>
      </c>
      <c r="AR91" s="164">
        <v>9900000158</v>
      </c>
      <c r="AS91" s="145">
        <v>45119</v>
      </c>
      <c r="AT91" s="74">
        <v>71333022</v>
      </c>
      <c r="AU91" s="72">
        <v>4600000248</v>
      </c>
      <c r="AV91" s="145">
        <v>45125</v>
      </c>
      <c r="AW91" s="74">
        <v>2320000</v>
      </c>
      <c r="AX91" s="46">
        <f>IF([1]!Contratacion2023[[#This Row],[ADICIÓN/PRÓRROGA]]="NO","N/A",[1]!Contratacion2023[[#This Row],[FECHA FIN PRORROGA]])</f>
        <v>45230</v>
      </c>
      <c r="AY91" s="75">
        <f>[1]!Contratacion2023[[#This Row],[FECHA TERMINACION AMPLIADA]]-[1]!Contratacion2023[[#This Row],[FECHA FINALIZACION INICIAL]]</f>
        <v>61</v>
      </c>
      <c r="AZ91" s="151">
        <f>[1]!Contratacion2023[[#This Row],[PLAZO DE EJECUCIÓN AMPLIADO (DIAS)]]/30</f>
        <v>2.0333333333333332</v>
      </c>
      <c r="BA91" s="151"/>
      <c r="BB91" s="47">
        <f>[1]!Contratacion2023[[#This Row],[VALOR INICIAL CONTRATO (NUM)]]+[1]!Contratacion2023[[#This Row],[VALOR CRP ADC]]</f>
        <v>9280000</v>
      </c>
      <c r="BC91" s="48">
        <f>[1]!Contratacion2023[[#This Row],[VALOR INICIAL CONTRATO (NUM)]]+[1]!Contratacion2023[[#This Row],[VALOR CRP ADC]]</f>
        <v>9280000</v>
      </c>
      <c r="BD91" s="48"/>
      <c r="BE91" s="48">
        <f>[1]!Contratacion2023[[#This Row],[VALOR TOTAL DEL CONTRATO]]-[1]!Contratacion2023[[#This Row],[VALOR VIGENTE]]</f>
        <v>0</v>
      </c>
      <c r="BJ91" s="51"/>
      <c r="BL91" s="73"/>
      <c r="BM91" s="51"/>
    </row>
    <row r="92" spans="1:65" x14ac:dyDescent="0.25">
      <c r="A92" s="53" t="s">
        <v>65</v>
      </c>
      <c r="B92" s="54" t="s">
        <v>66</v>
      </c>
      <c r="C92" s="54" t="s">
        <v>67</v>
      </c>
      <c r="D92" s="79" t="s">
        <v>68</v>
      </c>
      <c r="E92" s="54" t="s">
        <v>82</v>
      </c>
      <c r="F92" s="54" t="s">
        <v>70</v>
      </c>
      <c r="G92" s="55" t="s">
        <v>469</v>
      </c>
      <c r="H92" s="56" t="s">
        <v>470</v>
      </c>
      <c r="I92" s="165">
        <v>44994</v>
      </c>
      <c r="J92" s="59" t="s">
        <v>155</v>
      </c>
      <c r="K92" s="75" t="s">
        <v>469</v>
      </c>
      <c r="L92" s="59" t="s">
        <v>471</v>
      </c>
      <c r="M92" s="60" t="s">
        <v>472</v>
      </c>
      <c r="N92" s="59" t="s">
        <v>106</v>
      </c>
      <c r="O92" s="61">
        <v>94507558</v>
      </c>
      <c r="P92" s="55">
        <v>7</v>
      </c>
      <c r="Q92" s="57">
        <v>44995</v>
      </c>
      <c r="R92" s="62">
        <v>44998</v>
      </c>
      <c r="S92" s="59" t="str">
        <f t="shared" si="3"/>
        <v>marzo</v>
      </c>
      <c r="T92" s="63">
        <v>45169</v>
      </c>
      <c r="U92" s="123">
        <v>6</v>
      </c>
      <c r="V92" s="64">
        <v>18711000</v>
      </c>
      <c r="W92" s="123">
        <v>6</v>
      </c>
      <c r="X92" s="65">
        <v>3118500</v>
      </c>
      <c r="Y92" s="29" t="str" cm="1">
        <f t="array" ref="Y92">_xlfn.XLOOKUP([1]!Contratacion2023[[#This Row],[VALOR CUOTA (NUM)]],[1]LISTAS!$A$114:$A$124,[1]!NIVEL_HONORARIOS_PS[PERFIL])</f>
        <v>TÉCNICO NIVEL II</v>
      </c>
      <c r="Z92" s="66">
        <v>9900000038</v>
      </c>
      <c r="AA92" s="67" t="s">
        <v>77</v>
      </c>
      <c r="AB92" s="67" t="s">
        <v>78</v>
      </c>
      <c r="AC92" s="68">
        <v>44970</v>
      </c>
      <c r="AD92" s="67">
        <v>98657212</v>
      </c>
      <c r="AE92" s="72">
        <v>4600000108</v>
      </c>
      <c r="AF92" s="34">
        <v>44995</v>
      </c>
      <c r="AG92" s="69">
        <v>18711000</v>
      </c>
      <c r="AH92" s="37" t="s">
        <v>190</v>
      </c>
      <c r="AI92" s="37" t="str">
        <f>VLOOKUP(AH92,[1]!T_SUPERVISOR[#Data],2,FALSE)</f>
        <v>Directora Administrativa y Financiera</v>
      </c>
      <c r="AJ92" s="37" t="s">
        <v>229</v>
      </c>
      <c r="AK92" s="37" t="str">
        <f>VLOOKUP(AJ92,[1]!T_PROCESO[#Data],2,FALSE)</f>
        <v>Dirección Administrativa y Financiera</v>
      </c>
      <c r="AL92" s="38" t="s">
        <v>287</v>
      </c>
      <c r="AM92" s="38">
        <v>45125</v>
      </c>
      <c r="AN92" s="38">
        <v>45139</v>
      </c>
      <c r="AO92" s="38">
        <v>45230</v>
      </c>
      <c r="AP92" s="71">
        <v>2</v>
      </c>
      <c r="AQ92" s="145">
        <v>45125</v>
      </c>
      <c r="AR92" s="164">
        <v>9900000153</v>
      </c>
      <c r="AS92" s="145">
        <v>45119</v>
      </c>
      <c r="AT92" s="74">
        <v>53028359</v>
      </c>
      <c r="AU92" s="72">
        <v>4600000216</v>
      </c>
      <c r="AV92" s="145">
        <v>45125</v>
      </c>
      <c r="AW92" s="74">
        <v>6237000</v>
      </c>
      <c r="AX92" s="46">
        <f>IF([1]!Contratacion2023[[#This Row],[ADICIÓN/PRÓRROGA]]="NO","N/A",[1]!Contratacion2023[[#This Row],[FECHA FIN PRORROGA]])</f>
        <v>45230</v>
      </c>
      <c r="AY92" s="75">
        <f>[1]!Contratacion2023[[#This Row],[FECHA TERMINACION AMPLIADA]]-[1]!Contratacion2023[[#This Row],[FECHA FINALIZACION INICIAL]]</f>
        <v>61</v>
      </c>
      <c r="AZ92" s="151">
        <f>[1]!Contratacion2023[[#This Row],[PLAZO DE EJECUCIÓN AMPLIADO (DIAS)]]/30</f>
        <v>2.0333333333333332</v>
      </c>
      <c r="BA92" s="151"/>
      <c r="BB92" s="47">
        <f>[1]!Contratacion2023[[#This Row],[VALOR INICIAL CONTRATO (NUM)]]+[1]!Contratacion2023[[#This Row],[VALOR CRP ADC]]</f>
        <v>24948000</v>
      </c>
      <c r="BC92" s="48">
        <f>[1]!Contratacion2023[[#This Row],[VALOR INICIAL CONTRATO (NUM)]]+[1]!Contratacion2023[[#This Row],[VALOR CRP ADC]]</f>
        <v>24948000</v>
      </c>
      <c r="BD92" s="48"/>
      <c r="BE92" s="48">
        <f>[1]!Contratacion2023[[#This Row],[VALOR TOTAL DEL CONTRATO]]-[1]!Contratacion2023[[#This Row],[VALOR VIGENTE]]</f>
        <v>0</v>
      </c>
      <c r="BJ92" s="51"/>
      <c r="BL92" s="73"/>
      <c r="BM92" s="51"/>
    </row>
    <row r="93" spans="1:65" x14ac:dyDescent="0.25">
      <c r="A93" s="53" t="s">
        <v>65</v>
      </c>
      <c r="B93" s="54" t="s">
        <v>66</v>
      </c>
      <c r="C93" s="54" t="s">
        <v>67</v>
      </c>
      <c r="D93" s="79" t="s">
        <v>68</v>
      </c>
      <c r="E93" s="54" t="s">
        <v>82</v>
      </c>
      <c r="F93" s="54" t="s">
        <v>70</v>
      </c>
      <c r="G93" s="55" t="s">
        <v>473</v>
      </c>
      <c r="H93" s="56" t="s">
        <v>474</v>
      </c>
      <c r="I93" s="165">
        <v>44994</v>
      </c>
      <c r="J93" s="59" t="s">
        <v>155</v>
      </c>
      <c r="K93" s="75" t="s">
        <v>473</v>
      </c>
      <c r="L93" s="59" t="s">
        <v>475</v>
      </c>
      <c r="M93" s="60" t="s">
        <v>476</v>
      </c>
      <c r="N93" s="59" t="s">
        <v>106</v>
      </c>
      <c r="O93" s="61">
        <v>16460185</v>
      </c>
      <c r="P93" s="55">
        <v>1</v>
      </c>
      <c r="Q93" s="57">
        <v>44995</v>
      </c>
      <c r="R93" s="62">
        <v>44998</v>
      </c>
      <c r="S93" s="59" t="str">
        <f t="shared" si="3"/>
        <v>marzo</v>
      </c>
      <c r="T93" s="63">
        <v>45169</v>
      </c>
      <c r="U93" s="123">
        <v>6</v>
      </c>
      <c r="V93" s="64">
        <v>18711000</v>
      </c>
      <c r="W93" s="123">
        <v>6</v>
      </c>
      <c r="X93" s="65">
        <v>3118500</v>
      </c>
      <c r="Y93" s="29" t="str" cm="1">
        <f t="array" ref="Y93">_xlfn.XLOOKUP([1]!Contratacion2023[[#This Row],[VALOR CUOTA (NUM)]],[1]LISTAS!$A$114:$A$124,[1]!NIVEL_HONORARIOS_PS[PERFIL])</f>
        <v>TÉCNICO NIVEL II</v>
      </c>
      <c r="Z93" s="66">
        <v>9900000038</v>
      </c>
      <c r="AA93" s="67" t="s">
        <v>77</v>
      </c>
      <c r="AB93" s="67" t="s">
        <v>78</v>
      </c>
      <c r="AC93" s="68">
        <v>44970</v>
      </c>
      <c r="AD93" s="67">
        <v>98657212</v>
      </c>
      <c r="AE93" s="72">
        <v>4600000109</v>
      </c>
      <c r="AF93" s="34">
        <v>44995</v>
      </c>
      <c r="AG93" s="69">
        <v>18711000</v>
      </c>
      <c r="AH93" s="37" t="s">
        <v>190</v>
      </c>
      <c r="AI93" s="37" t="str">
        <f>VLOOKUP(AH93,[1]!T_SUPERVISOR[#Data],2,FALSE)</f>
        <v>Directora Administrativa y Financiera</v>
      </c>
      <c r="AJ93" s="37" t="s">
        <v>229</v>
      </c>
      <c r="AK93" s="37" t="str">
        <f>VLOOKUP(AJ93,[1]!T_PROCESO[#Data],2,FALSE)</f>
        <v>Dirección Administrativa y Financiera</v>
      </c>
      <c r="AL93" s="38" t="s">
        <v>287</v>
      </c>
      <c r="AM93" s="38">
        <v>45125</v>
      </c>
      <c r="AN93" s="38">
        <v>45139</v>
      </c>
      <c r="AO93" s="38">
        <v>45230</v>
      </c>
      <c r="AP93" s="71">
        <v>2</v>
      </c>
      <c r="AQ93" s="145">
        <v>45125</v>
      </c>
      <c r="AR93" s="164">
        <v>9900000153</v>
      </c>
      <c r="AS93" s="145">
        <v>45119</v>
      </c>
      <c r="AT93" s="74">
        <v>53028359</v>
      </c>
      <c r="AU93" s="72">
        <v>4600000215</v>
      </c>
      <c r="AV93" s="145">
        <v>45125</v>
      </c>
      <c r="AW93" s="74">
        <v>6237000</v>
      </c>
      <c r="AX93" s="46">
        <f>IF([1]!Contratacion2023[[#This Row],[ADICIÓN/PRÓRROGA]]="NO","N/A",[1]!Contratacion2023[[#This Row],[FECHA FIN PRORROGA]])</f>
        <v>45230</v>
      </c>
      <c r="AY93" s="75">
        <f>[1]!Contratacion2023[[#This Row],[FECHA TERMINACION AMPLIADA]]-[1]!Contratacion2023[[#This Row],[FECHA FINALIZACION INICIAL]]</f>
        <v>61</v>
      </c>
      <c r="AZ93" s="151">
        <f>[1]!Contratacion2023[[#This Row],[PLAZO DE EJECUCIÓN AMPLIADO (DIAS)]]/30</f>
        <v>2.0333333333333332</v>
      </c>
      <c r="BA93" s="151"/>
      <c r="BB93" s="47">
        <f>[1]!Contratacion2023[[#This Row],[VALOR INICIAL CONTRATO (NUM)]]+[1]!Contratacion2023[[#This Row],[VALOR CRP ADC]]</f>
        <v>24948000</v>
      </c>
      <c r="BC93" s="48">
        <f>[1]!Contratacion2023[[#This Row],[VALOR INICIAL CONTRATO (NUM)]]+[1]!Contratacion2023[[#This Row],[VALOR CRP ADC]]</f>
        <v>24948000</v>
      </c>
      <c r="BD93" s="48"/>
      <c r="BE93" s="48">
        <f>[1]!Contratacion2023[[#This Row],[VALOR TOTAL DEL CONTRATO]]-[1]!Contratacion2023[[#This Row],[VALOR VIGENTE]]</f>
        <v>0</v>
      </c>
      <c r="BF93" s="51" t="s">
        <v>476</v>
      </c>
      <c r="BG93" s="51">
        <v>16460185</v>
      </c>
      <c r="BH93" s="51" t="s">
        <v>477</v>
      </c>
      <c r="BI93" s="189">
        <v>16460185</v>
      </c>
      <c r="BJ93" s="34">
        <v>45174</v>
      </c>
      <c r="BK93" s="73">
        <v>2</v>
      </c>
      <c r="BL93" s="73" t="s">
        <v>478</v>
      </c>
      <c r="BM93" s="190">
        <v>6237000</v>
      </c>
    </row>
    <row r="94" spans="1:65" x14ac:dyDescent="0.25">
      <c r="A94" s="53" t="s">
        <v>65</v>
      </c>
      <c r="B94" s="54" t="s">
        <v>66</v>
      </c>
      <c r="C94" s="54" t="s">
        <v>67</v>
      </c>
      <c r="D94" s="79" t="s">
        <v>68</v>
      </c>
      <c r="E94" s="54" t="s">
        <v>82</v>
      </c>
      <c r="F94" s="54" t="s">
        <v>70</v>
      </c>
      <c r="G94" s="55" t="s">
        <v>479</v>
      </c>
      <c r="H94" s="56" t="s">
        <v>480</v>
      </c>
      <c r="I94" s="165">
        <v>45001</v>
      </c>
      <c r="J94" s="59" t="s">
        <v>155</v>
      </c>
      <c r="K94" s="75" t="s">
        <v>479</v>
      </c>
      <c r="L94" s="59" t="s">
        <v>481</v>
      </c>
      <c r="M94" s="60" t="s">
        <v>482</v>
      </c>
      <c r="N94" s="59" t="s">
        <v>76</v>
      </c>
      <c r="O94" s="61">
        <v>31873071</v>
      </c>
      <c r="P94" s="55">
        <v>1</v>
      </c>
      <c r="Q94" s="57">
        <v>45002</v>
      </c>
      <c r="R94" s="62">
        <v>45002</v>
      </c>
      <c r="S94" s="59" t="str">
        <f t="shared" si="3"/>
        <v>marzo</v>
      </c>
      <c r="T94" s="63">
        <v>45169</v>
      </c>
      <c r="U94" s="123">
        <v>6</v>
      </c>
      <c r="V94" s="64">
        <v>18711000</v>
      </c>
      <c r="W94" s="123">
        <v>6</v>
      </c>
      <c r="X94" s="65">
        <v>3118500</v>
      </c>
      <c r="Y94" s="29" t="str" cm="1">
        <f t="array" ref="Y94">_xlfn.XLOOKUP([1]!Contratacion2023[[#This Row],[VALOR CUOTA (NUM)]],[1]LISTAS!$A$114:$A$124,[1]!NIVEL_HONORARIOS_PS[PERFIL])</f>
        <v>TÉCNICO NIVEL II</v>
      </c>
      <c r="Z94" s="66">
        <v>9900000068</v>
      </c>
      <c r="AA94" s="67" t="s">
        <v>77</v>
      </c>
      <c r="AB94" s="67" t="s">
        <v>78</v>
      </c>
      <c r="AC94" s="68">
        <v>44992</v>
      </c>
      <c r="AD94" s="67">
        <v>18711000</v>
      </c>
      <c r="AE94" s="72">
        <v>4600000114</v>
      </c>
      <c r="AF94" s="34">
        <v>45002</v>
      </c>
      <c r="AG94" s="69">
        <v>18711000</v>
      </c>
      <c r="AH94" s="37" t="s">
        <v>190</v>
      </c>
      <c r="AI94" s="37" t="str">
        <f>VLOOKUP(AH94,[1]!T_SUPERVISOR[#Data],2,FALSE)</f>
        <v>Directora Administrativa y Financiera</v>
      </c>
      <c r="AJ94" s="37" t="s">
        <v>229</v>
      </c>
      <c r="AK94" s="37" t="str">
        <f>VLOOKUP(AJ94,[1]!T_PROCESO[#Data],2,FALSE)</f>
        <v>Dirección Administrativa y Financiera</v>
      </c>
      <c r="AL94" s="38" t="s">
        <v>287</v>
      </c>
      <c r="AM94" s="38">
        <v>45125</v>
      </c>
      <c r="AN94" s="38">
        <v>45139</v>
      </c>
      <c r="AO94" s="38">
        <v>45230</v>
      </c>
      <c r="AP94" s="71">
        <v>2</v>
      </c>
      <c r="AQ94" s="145">
        <v>45125</v>
      </c>
      <c r="AR94" s="164">
        <v>9900000153</v>
      </c>
      <c r="AS94" s="145">
        <v>45119</v>
      </c>
      <c r="AT94" s="74">
        <v>53028359</v>
      </c>
      <c r="AU94" s="72">
        <v>4600000214</v>
      </c>
      <c r="AV94" s="145">
        <v>45125</v>
      </c>
      <c r="AW94" s="74">
        <v>6237000</v>
      </c>
      <c r="AX94" s="46">
        <f>IF([1]!Contratacion2023[[#This Row],[ADICIÓN/PRÓRROGA]]="NO","N/A",[1]!Contratacion2023[[#This Row],[FECHA FIN PRORROGA]])</f>
        <v>45230</v>
      </c>
      <c r="AY94" s="75">
        <f>[1]!Contratacion2023[[#This Row],[FECHA TERMINACION AMPLIADA]]-[1]!Contratacion2023[[#This Row],[FECHA FINALIZACION INICIAL]]</f>
        <v>61</v>
      </c>
      <c r="AZ94" s="151">
        <f>[1]!Contratacion2023[[#This Row],[PLAZO DE EJECUCIÓN AMPLIADO (DIAS)]]/30</f>
        <v>2.0333333333333332</v>
      </c>
      <c r="BA94" s="151"/>
      <c r="BB94" s="47">
        <f>[1]!Contratacion2023[[#This Row],[VALOR INICIAL CONTRATO (NUM)]]+[1]!Contratacion2023[[#This Row],[VALOR CRP ADC]]</f>
        <v>24948000</v>
      </c>
      <c r="BC94" s="48">
        <f>[1]!Contratacion2023[[#This Row],[VALOR INICIAL CONTRATO (NUM)]]+[1]!Contratacion2023[[#This Row],[VALOR CRP ADC]]</f>
        <v>24948000</v>
      </c>
      <c r="BD94" s="48"/>
      <c r="BE94" s="48">
        <f>[1]!Contratacion2023[[#This Row],[VALOR TOTAL DEL CONTRATO]]-[1]!Contratacion2023[[#This Row],[VALOR VIGENTE]]</f>
        <v>0</v>
      </c>
      <c r="BJ94" s="51"/>
      <c r="BL94" s="73"/>
      <c r="BM94" s="51"/>
    </row>
    <row r="95" spans="1:65" x14ac:dyDescent="0.25">
      <c r="A95" s="53" t="s">
        <v>65</v>
      </c>
      <c r="B95" s="54" t="s">
        <v>179</v>
      </c>
      <c r="C95" s="54" t="s">
        <v>180</v>
      </c>
      <c r="D95" s="79" t="s">
        <v>181</v>
      </c>
      <c r="E95" s="54" t="s">
        <v>182</v>
      </c>
      <c r="F95" s="54" t="s">
        <v>183</v>
      </c>
      <c r="G95" s="55" t="s">
        <v>483</v>
      </c>
      <c r="H95" s="56" t="s">
        <v>484</v>
      </c>
      <c r="I95" s="165">
        <v>44995</v>
      </c>
      <c r="J95" s="59" t="s">
        <v>186</v>
      </c>
      <c r="K95" s="75" t="s">
        <v>483</v>
      </c>
      <c r="L95" s="59" t="s">
        <v>485</v>
      </c>
      <c r="M95" s="60" t="s">
        <v>486</v>
      </c>
      <c r="N95" s="60" t="s">
        <v>182</v>
      </c>
      <c r="O95" s="61">
        <v>31285614</v>
      </c>
      <c r="P95" s="55">
        <v>8</v>
      </c>
      <c r="Q95" s="57">
        <v>44999</v>
      </c>
      <c r="R95" s="62">
        <v>45001</v>
      </c>
      <c r="S95" s="59" t="str">
        <f t="shared" si="3"/>
        <v>marzo</v>
      </c>
      <c r="T95" s="63">
        <v>45291</v>
      </c>
      <c r="U95" s="123"/>
      <c r="V95" s="81">
        <v>3000000</v>
      </c>
      <c r="W95" s="123" t="s">
        <v>182</v>
      </c>
      <c r="X95" s="82" t="s">
        <v>182</v>
      </c>
      <c r="Y95" s="83" t="str" cm="1">
        <f t="array" ref="Y95">_xlfn.XLOOKUP([1]!Contratacion2023[[#This Row],[VALOR CUOTA (NUM)]],[1]LISTAS!$A$114:$A$124,[1]!NIVEL_HONORARIOS_PS[PERFIL])</f>
        <v>N/A</v>
      </c>
      <c r="Z95" s="66" t="s">
        <v>182</v>
      </c>
      <c r="AA95" s="66" t="s">
        <v>182</v>
      </c>
      <c r="AB95" s="66"/>
      <c r="AC95" s="84" t="s">
        <v>182</v>
      </c>
      <c r="AD95" s="66" t="s">
        <v>182</v>
      </c>
      <c r="AE95" s="85" t="s">
        <v>182</v>
      </c>
      <c r="AF95" s="66" t="s">
        <v>182</v>
      </c>
      <c r="AG95" s="188" t="s">
        <v>182</v>
      </c>
      <c r="AH95" s="37" t="s">
        <v>190</v>
      </c>
      <c r="AI95" s="37" t="str">
        <f>VLOOKUP(AH95,[1]!T_SUPERVISOR[#Data],2,FALSE)</f>
        <v>Directora Administrativa y Financiera</v>
      </c>
      <c r="AJ95" s="37" t="s">
        <v>276</v>
      </c>
      <c r="AK95" s="37" t="str">
        <f>VLOOKUP(AJ95,[1]!T_PROCESO[#Data],2,FALSE)</f>
        <v>Dirección Administrativa y Financiera</v>
      </c>
      <c r="AL95" s="38" t="s">
        <v>81</v>
      </c>
      <c r="AM95" s="70"/>
      <c r="AN95" s="70"/>
      <c r="AO95" s="70"/>
      <c r="AQ95" s="72"/>
      <c r="AR95" s="73"/>
      <c r="AS95" s="51"/>
      <c r="AU95" s="73"/>
      <c r="AV95" s="73"/>
      <c r="AW95" s="110">
        <f>IF([1]!Contratacion2023[[#This Row],[ADICIÓN/PRÓRROGA]]="NO",0)</f>
        <v>0</v>
      </c>
      <c r="AX95" s="46" t="str">
        <f>IF([1]!Contratacion2023[[#This Row],[ADICIÓN/PRÓRROGA]]="NO","N/A",[1]!Contratacion2023[[#This Row],[FECHA FIN PRORROGA]])</f>
        <v>N/A</v>
      </c>
      <c r="AY95" s="59"/>
      <c r="AZ95" s="59"/>
      <c r="BA95" s="59"/>
      <c r="BB95" s="47">
        <f>[1]!Contratacion2023[[#This Row],[VALOR INICIAL CONTRATO (NUM)]]+[1]!Contratacion2023[[#This Row],[VALOR CRP ADC]]</f>
        <v>3000000</v>
      </c>
      <c r="BC95" s="86">
        <f>[1]!Contratacion2023[[#This Row],[VALOR INICIAL CONTRATO (NUM)]]+[1]!Contratacion2023[[#This Row],[VALOR CRP ADC]]</f>
        <v>3000000</v>
      </c>
      <c r="BD95" s="86"/>
      <c r="BE95" s="48">
        <f>[1]!Contratacion2023[[#This Row],[VALOR TOTAL DEL CONTRATO]]-[1]!Contratacion2023[[#This Row],[VALOR VIGENTE]]</f>
        <v>0</v>
      </c>
      <c r="BJ95" s="51"/>
      <c r="BL95" s="73"/>
      <c r="BM95" s="51"/>
    </row>
    <row r="96" spans="1:65" x14ac:dyDescent="0.25">
      <c r="A96" s="53" t="s">
        <v>65</v>
      </c>
      <c r="B96" s="54" t="s">
        <v>66</v>
      </c>
      <c r="C96" s="54" t="s">
        <v>67</v>
      </c>
      <c r="D96" s="79" t="s">
        <v>68</v>
      </c>
      <c r="E96" s="54" t="s">
        <v>82</v>
      </c>
      <c r="F96" s="54" t="s">
        <v>70</v>
      </c>
      <c r="G96" s="55" t="s">
        <v>487</v>
      </c>
      <c r="H96" s="56" t="s">
        <v>488</v>
      </c>
      <c r="I96" s="165">
        <v>44999</v>
      </c>
      <c r="J96" s="59" t="s">
        <v>155</v>
      </c>
      <c r="K96" s="75" t="s">
        <v>487</v>
      </c>
      <c r="L96" s="59" t="s">
        <v>284</v>
      </c>
      <c r="M96" s="60" t="s">
        <v>489</v>
      </c>
      <c r="N96" s="59" t="s">
        <v>106</v>
      </c>
      <c r="O96" s="61">
        <v>16535484</v>
      </c>
      <c r="P96" s="55">
        <v>6</v>
      </c>
      <c r="Q96" s="57">
        <v>45001</v>
      </c>
      <c r="R96" s="62">
        <v>45002</v>
      </c>
      <c r="S96" s="59" t="str">
        <f t="shared" si="3"/>
        <v>marzo</v>
      </c>
      <c r="T96" s="63">
        <v>45169</v>
      </c>
      <c r="U96" s="123">
        <v>6</v>
      </c>
      <c r="V96" s="64">
        <v>10737090</v>
      </c>
      <c r="W96" s="123">
        <v>6</v>
      </c>
      <c r="X96" s="65">
        <v>1789515</v>
      </c>
      <c r="Y96" s="29" t="str" cm="1">
        <f t="array" ref="Y96">_xlfn.XLOOKUP([1]!Contratacion2023[[#This Row],[VALOR CUOTA (NUM)]],[1]LISTAS!$A$114:$A$124,[1]!NIVEL_HONORARIOS_PS[PERFIL])</f>
        <v>ASISTENCIAL NIVEL II</v>
      </c>
      <c r="Z96" s="66">
        <v>9900000036</v>
      </c>
      <c r="AA96" s="67" t="s">
        <v>146</v>
      </c>
      <c r="AB96" s="67" t="s">
        <v>78</v>
      </c>
      <c r="AC96" s="68">
        <v>44970</v>
      </c>
      <c r="AD96" s="67">
        <v>188832655</v>
      </c>
      <c r="AE96" s="72">
        <v>4600000113</v>
      </c>
      <c r="AF96" s="34">
        <v>45001</v>
      </c>
      <c r="AG96" s="69">
        <v>10737090</v>
      </c>
      <c r="AH96" s="37" t="s">
        <v>162</v>
      </c>
      <c r="AI96" s="37" t="str">
        <f>VLOOKUP(AH96,[1]!T_SUPERVISOR[#Data],2,FALSE)</f>
        <v>Profesional Universitario Código 219 Grado 1</v>
      </c>
      <c r="AJ96" s="37" t="s">
        <v>286</v>
      </c>
      <c r="AK96" s="37" t="str">
        <f>VLOOKUP(AJ96,[1]!T_PROCESO[#Data],2,FALSE)</f>
        <v>Dirección Técnica</v>
      </c>
      <c r="AL96" s="38" t="s">
        <v>287</v>
      </c>
      <c r="AM96" s="38">
        <v>45125</v>
      </c>
      <c r="AN96" s="38">
        <v>45139</v>
      </c>
      <c r="AO96" s="38">
        <v>45230</v>
      </c>
      <c r="AP96" s="71">
        <v>2</v>
      </c>
      <c r="AQ96" s="145">
        <v>45125</v>
      </c>
      <c r="AR96" s="164">
        <v>9900000158</v>
      </c>
      <c r="AS96" s="145">
        <v>45119</v>
      </c>
      <c r="AT96" s="74">
        <v>71333022</v>
      </c>
      <c r="AU96" s="72">
        <v>4600000247</v>
      </c>
      <c r="AV96" s="145">
        <v>45125</v>
      </c>
      <c r="AW96" s="74">
        <v>3579030</v>
      </c>
      <c r="AX96" s="46">
        <f>IF([1]!Contratacion2023[[#This Row],[ADICIÓN/PRÓRROGA]]="NO","N/A",[1]!Contratacion2023[[#This Row],[FECHA FIN PRORROGA]])</f>
        <v>45230</v>
      </c>
      <c r="AY96" s="75">
        <f>[1]!Contratacion2023[[#This Row],[FECHA TERMINACION AMPLIADA]]-[1]!Contratacion2023[[#This Row],[FECHA FINALIZACION INICIAL]]</f>
        <v>61</v>
      </c>
      <c r="AZ96" s="151">
        <f>[1]!Contratacion2023[[#This Row],[PLAZO DE EJECUCIÓN AMPLIADO (DIAS)]]/30</f>
        <v>2.0333333333333332</v>
      </c>
      <c r="BA96" s="151"/>
      <c r="BB96" s="47">
        <f>[1]!Contratacion2023[[#This Row],[VALOR INICIAL CONTRATO (NUM)]]+[1]!Contratacion2023[[#This Row],[VALOR CRP ADC]]</f>
        <v>14316120</v>
      </c>
      <c r="BC96" s="48">
        <f>[1]!Contratacion2023[[#This Row],[VALOR INICIAL CONTRATO (NUM)]]+[1]!Contratacion2023[[#This Row],[VALOR CRP ADC]]</f>
        <v>14316120</v>
      </c>
      <c r="BD96" s="48"/>
      <c r="BE96" s="48">
        <f>[1]!Contratacion2023[[#This Row],[VALOR TOTAL DEL CONTRATO]]-[1]!Contratacion2023[[#This Row],[VALOR VIGENTE]]</f>
        <v>0</v>
      </c>
      <c r="BJ96" s="51"/>
      <c r="BL96" s="73"/>
      <c r="BM96" s="51"/>
    </row>
    <row r="97" spans="1:65" x14ac:dyDescent="0.25">
      <c r="A97" s="53" t="s">
        <v>65</v>
      </c>
      <c r="B97" s="54" t="s">
        <v>179</v>
      </c>
      <c r="C97" s="54" t="s">
        <v>180</v>
      </c>
      <c r="D97" s="79" t="s">
        <v>181</v>
      </c>
      <c r="E97" s="54" t="s">
        <v>182</v>
      </c>
      <c r="F97" s="54" t="s">
        <v>183</v>
      </c>
      <c r="G97" s="55" t="s">
        <v>490</v>
      </c>
      <c r="H97" s="56" t="s">
        <v>491</v>
      </c>
      <c r="I97" s="165">
        <v>44999</v>
      </c>
      <c r="J97" s="59" t="s">
        <v>186</v>
      </c>
      <c r="K97" s="75" t="s">
        <v>490</v>
      </c>
      <c r="L97" s="59" t="s">
        <v>492</v>
      </c>
      <c r="M97" s="60" t="s">
        <v>493</v>
      </c>
      <c r="N97" s="60" t="s">
        <v>182</v>
      </c>
      <c r="O97" s="61">
        <v>16720408</v>
      </c>
      <c r="P97" s="55">
        <v>9</v>
      </c>
      <c r="Q97" s="57">
        <v>45002</v>
      </c>
      <c r="R97" s="62">
        <v>45007</v>
      </c>
      <c r="S97" s="59" t="str">
        <f t="shared" si="3"/>
        <v>marzo</v>
      </c>
      <c r="T97" s="63">
        <v>45091</v>
      </c>
      <c r="U97" s="123"/>
      <c r="V97" s="81">
        <v>3379035</v>
      </c>
      <c r="W97" s="123" t="s">
        <v>182</v>
      </c>
      <c r="X97" s="82" t="s">
        <v>182</v>
      </c>
      <c r="Y97" s="83" t="str" cm="1">
        <f t="array" ref="Y97">_xlfn.XLOOKUP([1]!Contratacion2023[[#This Row],[VALOR CUOTA (NUM)]],[1]LISTAS!$A$114:$A$124,[1]!NIVEL_HONORARIOS_PS[PERFIL])</f>
        <v>N/A</v>
      </c>
      <c r="Z97" s="66" t="s">
        <v>182</v>
      </c>
      <c r="AA97" s="66" t="s">
        <v>182</v>
      </c>
      <c r="AB97" s="66"/>
      <c r="AC97" s="84" t="s">
        <v>182</v>
      </c>
      <c r="AD97" s="66" t="s">
        <v>182</v>
      </c>
      <c r="AE97" s="85" t="s">
        <v>182</v>
      </c>
      <c r="AF97" s="66" t="s">
        <v>182</v>
      </c>
      <c r="AG97" s="188" t="s">
        <v>182</v>
      </c>
      <c r="AH97" s="37" t="s">
        <v>190</v>
      </c>
      <c r="AI97" s="37" t="str">
        <f>VLOOKUP(AH97,[1]!T_SUPERVISOR[#Data],2,FALSE)</f>
        <v>Directora Administrativa y Financiera</v>
      </c>
      <c r="AJ97" s="37" t="s">
        <v>276</v>
      </c>
      <c r="AK97" s="37" t="str">
        <f>VLOOKUP(AJ97,[1]!T_PROCESO[#Data],2,FALSE)</f>
        <v>Dirección Administrativa y Financiera</v>
      </c>
      <c r="AL97" s="38" t="s">
        <v>81</v>
      </c>
      <c r="AM97" s="70"/>
      <c r="AN97" s="70"/>
      <c r="AO97" s="70"/>
      <c r="AQ97" s="72"/>
      <c r="AR97" s="73"/>
      <c r="AS97" s="51"/>
      <c r="AU97" s="73"/>
      <c r="AV97" s="73"/>
      <c r="AW97" s="110">
        <f>IF([1]!Contratacion2023[[#This Row],[ADICIÓN/PRÓRROGA]]="NO",0)</f>
        <v>0</v>
      </c>
      <c r="AX97" s="46" t="str">
        <f>IF([1]!Contratacion2023[[#This Row],[ADICIÓN/PRÓRROGA]]="NO","N/A",[1]!Contratacion2023[[#This Row],[FECHA FIN PRORROGA]])</f>
        <v>N/A</v>
      </c>
      <c r="AY97" s="59"/>
      <c r="AZ97" s="59"/>
      <c r="BA97" s="59"/>
      <c r="BB97" s="47">
        <f>[1]!Contratacion2023[[#This Row],[VALOR INICIAL CONTRATO (NUM)]]+[1]!Contratacion2023[[#This Row],[VALOR CRP ADC]]</f>
        <v>3379035</v>
      </c>
      <c r="BC97" s="86">
        <f>[1]!Contratacion2023[[#This Row],[VALOR INICIAL CONTRATO (NUM)]]+[1]!Contratacion2023[[#This Row],[VALOR CRP ADC]]</f>
        <v>3379035</v>
      </c>
      <c r="BD97" s="86"/>
      <c r="BE97" s="48">
        <f>[1]!Contratacion2023[[#This Row],[VALOR TOTAL DEL CONTRATO]]-[1]!Contratacion2023[[#This Row],[VALOR VIGENTE]]</f>
        <v>0</v>
      </c>
      <c r="BJ97" s="51"/>
      <c r="BL97" s="73"/>
      <c r="BM97" s="51"/>
    </row>
    <row r="98" spans="1:65" x14ac:dyDescent="0.25">
      <c r="A98" s="53" t="s">
        <v>65</v>
      </c>
      <c r="B98" s="54" t="s">
        <v>66</v>
      </c>
      <c r="C98" s="54" t="s">
        <v>67</v>
      </c>
      <c r="D98" s="79" t="s">
        <v>68</v>
      </c>
      <c r="E98" s="54" t="s">
        <v>82</v>
      </c>
      <c r="F98" s="54" t="s">
        <v>70</v>
      </c>
      <c r="G98" s="55" t="s">
        <v>494</v>
      </c>
      <c r="H98" s="56" t="s">
        <v>495</v>
      </c>
      <c r="I98" s="165">
        <v>45006</v>
      </c>
      <c r="J98" s="59" t="s">
        <v>155</v>
      </c>
      <c r="K98" s="75" t="s">
        <v>494</v>
      </c>
      <c r="L98" s="59" t="s">
        <v>496</v>
      </c>
      <c r="M98" s="60" t="s">
        <v>497</v>
      </c>
      <c r="N98" s="59" t="s">
        <v>76</v>
      </c>
      <c r="O98" s="61">
        <v>700320694</v>
      </c>
      <c r="P98" s="55">
        <v>3</v>
      </c>
      <c r="Q98" s="57">
        <v>45006</v>
      </c>
      <c r="R98" s="62">
        <v>45006</v>
      </c>
      <c r="S98" s="59" t="str">
        <f t="shared" si="3"/>
        <v>marzo</v>
      </c>
      <c r="T98" s="63">
        <v>45046</v>
      </c>
      <c r="U98" s="123">
        <v>1</v>
      </c>
      <c r="V98" s="64">
        <v>3118500</v>
      </c>
      <c r="W98" s="123">
        <v>1</v>
      </c>
      <c r="X98" s="191">
        <v>3118500</v>
      </c>
      <c r="Y98" s="29" t="str" cm="1">
        <f t="array" ref="Y98">_xlfn.XLOOKUP([1]!Contratacion2023[[#This Row],[VALOR CUOTA (NUM)]],[1]LISTAS!$A$114:$A$124,[1]!NIVEL_HONORARIOS_PS[PERFIL])</f>
        <v>TÉCNICO NIVEL II</v>
      </c>
      <c r="Z98" s="66">
        <v>9900000075</v>
      </c>
      <c r="AA98" s="67" t="s">
        <v>146</v>
      </c>
      <c r="AB98" s="67" t="s">
        <v>78</v>
      </c>
      <c r="AC98" s="68">
        <v>45001</v>
      </c>
      <c r="AD98" s="67">
        <v>3118500</v>
      </c>
      <c r="AE98" s="72">
        <v>4600000115</v>
      </c>
      <c r="AF98" s="34">
        <v>45006</v>
      </c>
      <c r="AG98" s="69">
        <v>3118500</v>
      </c>
      <c r="AH98" s="37" t="s">
        <v>125</v>
      </c>
      <c r="AI98" s="37" t="str">
        <f>VLOOKUP(AH98,[1]!T_SUPERVISOR[#Data],2,FALSE)</f>
        <v>Profesional Universitario Código 219 Grado 1</v>
      </c>
      <c r="AJ98" s="37" t="s">
        <v>126</v>
      </c>
      <c r="AK98" s="37" t="str">
        <f>VLOOKUP(AJ98,[1]!T_PROCESO[#Data],2,FALSE)</f>
        <v>Dirección General</v>
      </c>
      <c r="AL98" s="38" t="s">
        <v>81</v>
      </c>
      <c r="AM98" s="70"/>
      <c r="AN98" s="70"/>
      <c r="AO98" s="70"/>
      <c r="AQ98" s="72"/>
      <c r="AR98" s="73"/>
      <c r="AS98" s="51"/>
      <c r="AU98" s="73"/>
      <c r="AV98" s="73"/>
      <c r="AW98" s="110">
        <f>IF([1]!Contratacion2023[[#This Row],[ADICIÓN/PRÓRROGA]]="NO",0)</f>
        <v>0</v>
      </c>
      <c r="AX98" s="46" t="str">
        <f>IF([1]!Contratacion2023[[#This Row],[ADICIÓN/PRÓRROGA]]="NO","N/A",[1]!Contratacion2023[[#This Row],[FECHA FIN PRORROGA]])</f>
        <v>N/A</v>
      </c>
      <c r="AY98" s="59"/>
      <c r="AZ98" s="59"/>
      <c r="BA98" s="59"/>
      <c r="BB98" s="47">
        <f>[1]!Contratacion2023[[#This Row],[VALOR INICIAL CONTRATO (NUM)]]+[1]!Contratacion2023[[#This Row],[VALOR CRP ADC]]</f>
        <v>3118500</v>
      </c>
      <c r="BC98" s="48">
        <f>[1]!Contratacion2023[[#This Row],[VALOR INICIAL CONTRATO (NUM)]]+[1]!Contratacion2023[[#This Row],[VALOR CRP ADC]]</f>
        <v>3118500</v>
      </c>
      <c r="BD98" s="48"/>
      <c r="BE98" s="48">
        <f>[1]!Contratacion2023[[#This Row],[VALOR TOTAL DEL CONTRATO]]-[1]!Contratacion2023[[#This Row],[VALOR VIGENTE]]</f>
        <v>0</v>
      </c>
      <c r="BJ98" s="51"/>
      <c r="BL98" s="73"/>
      <c r="BM98" s="51"/>
    </row>
    <row r="99" spans="1:65" x14ac:dyDescent="0.25">
      <c r="A99" s="53" t="s">
        <v>65</v>
      </c>
      <c r="B99" s="54" t="s">
        <v>66</v>
      </c>
      <c r="C99" s="54" t="s">
        <v>67</v>
      </c>
      <c r="D99" s="79" t="s">
        <v>68</v>
      </c>
      <c r="E99" s="54" t="s">
        <v>69</v>
      </c>
      <c r="F99" s="54" t="s">
        <v>70</v>
      </c>
      <c r="G99" s="55" t="s">
        <v>498</v>
      </c>
      <c r="H99" s="56" t="s">
        <v>499</v>
      </c>
      <c r="I99" s="165">
        <v>45008</v>
      </c>
      <c r="J99" s="59" t="s">
        <v>155</v>
      </c>
      <c r="K99" s="75" t="s">
        <v>498</v>
      </c>
      <c r="L99" s="59" t="s">
        <v>500</v>
      </c>
      <c r="M99" s="60" t="s">
        <v>501</v>
      </c>
      <c r="N99" s="59" t="s">
        <v>106</v>
      </c>
      <c r="O99" s="61">
        <v>1130619083</v>
      </c>
      <c r="P99" s="55">
        <v>2</v>
      </c>
      <c r="Q99" s="57">
        <v>45008</v>
      </c>
      <c r="R99" s="62">
        <v>45009</v>
      </c>
      <c r="S99" s="59" t="str">
        <f t="shared" si="3"/>
        <v>marzo</v>
      </c>
      <c r="T99" s="63">
        <v>45070</v>
      </c>
      <c r="U99" s="123"/>
      <c r="V99" s="64">
        <v>7158058</v>
      </c>
      <c r="W99" s="123">
        <v>2</v>
      </c>
      <c r="X99" s="65">
        <v>3579029</v>
      </c>
      <c r="Y99" s="29" t="str" cm="1">
        <f t="array" ref="Y99">_xlfn.XLOOKUP([1]!Contratacion2023[[#This Row],[VALOR CUOTA (NUM)]],[1]LISTAS!$A$114:$A$124,[1]!NIVEL_HONORARIOS_PS[PERFIL])</f>
        <v>PROFESIONAL</v>
      </c>
      <c r="Z99" s="66">
        <v>9900000076</v>
      </c>
      <c r="AA99" s="67" t="s">
        <v>146</v>
      </c>
      <c r="AB99" s="67" t="s">
        <v>78</v>
      </c>
      <c r="AC99" s="68">
        <v>45002</v>
      </c>
      <c r="AD99" s="67">
        <v>7158058</v>
      </c>
      <c r="AE99" s="72">
        <v>4600000116</v>
      </c>
      <c r="AF99" s="34">
        <v>45008</v>
      </c>
      <c r="AG99" s="69">
        <v>7158058</v>
      </c>
      <c r="AH99" s="37" t="s">
        <v>140</v>
      </c>
      <c r="AI99" s="37" t="str">
        <f>VLOOKUP(AH99,[1]!T_SUPERVISOR[#Data],2,FALSE)</f>
        <v>Directora Técnica</v>
      </c>
      <c r="AJ99" s="37" t="s">
        <v>141</v>
      </c>
      <c r="AK99" s="37" t="str">
        <f>VLOOKUP(AJ99,[1]!T_PROCESO[#Data],2,FALSE)</f>
        <v>Dirección Técnica</v>
      </c>
      <c r="AL99" s="38" t="s">
        <v>81</v>
      </c>
      <c r="AM99" s="70"/>
      <c r="AN99" s="70"/>
      <c r="AO99" s="70"/>
      <c r="AQ99" s="72"/>
      <c r="AR99" s="73"/>
      <c r="AS99" s="51"/>
      <c r="AU99" s="73"/>
      <c r="AV99" s="73"/>
      <c r="AW99" s="110">
        <f>IF([1]!Contratacion2023[[#This Row],[ADICIÓN/PRÓRROGA]]="NO",0)</f>
        <v>0</v>
      </c>
      <c r="AX99" s="46" t="str">
        <f>IF([1]!Contratacion2023[[#This Row],[ADICIÓN/PRÓRROGA]]="NO","N/A",[1]!Contratacion2023[[#This Row],[FECHA FIN PRORROGA]])</f>
        <v>N/A</v>
      </c>
      <c r="AY99" s="59"/>
      <c r="AZ99" s="59"/>
      <c r="BA99" s="59"/>
      <c r="BB99" s="47">
        <f>[1]!Contratacion2023[[#This Row],[VALOR INICIAL CONTRATO (NUM)]]+[1]!Contratacion2023[[#This Row],[VALOR CRP ADC]]</f>
        <v>7158058</v>
      </c>
      <c r="BC99" s="48">
        <f>[1]!Contratacion2023[[#This Row],[VALOR INICIAL CONTRATO (NUM)]]+[1]!Contratacion2023[[#This Row],[VALOR CRP ADC]]</f>
        <v>7158058</v>
      </c>
      <c r="BD99" s="48"/>
      <c r="BE99" s="48">
        <f>[1]!Contratacion2023[[#This Row],[VALOR TOTAL DEL CONTRATO]]-[1]!Contratacion2023[[#This Row],[VALOR VIGENTE]]</f>
        <v>0</v>
      </c>
      <c r="BJ99" s="51"/>
      <c r="BL99" s="73"/>
      <c r="BM99" s="51"/>
    </row>
    <row r="100" spans="1:65" x14ac:dyDescent="0.25">
      <c r="A100" s="53" t="s">
        <v>263</v>
      </c>
      <c r="C100" s="54" t="s">
        <v>502</v>
      </c>
      <c r="D100" s="79" t="s">
        <v>181</v>
      </c>
      <c r="E100" s="54" t="s">
        <v>182</v>
      </c>
      <c r="F100" s="54" t="s">
        <v>265</v>
      </c>
      <c r="G100" s="55" t="s">
        <v>182</v>
      </c>
      <c r="H100" s="56" t="s">
        <v>503</v>
      </c>
      <c r="I100" s="57" t="s">
        <v>503</v>
      </c>
      <c r="J100" s="59" t="s">
        <v>85</v>
      </c>
      <c r="K100" s="75" t="s">
        <v>182</v>
      </c>
      <c r="L100" s="59" t="s">
        <v>504</v>
      </c>
      <c r="M100" s="60" t="s">
        <v>505</v>
      </c>
      <c r="N100" s="192" t="s">
        <v>182</v>
      </c>
      <c r="O100" s="61"/>
      <c r="P100" s="55"/>
      <c r="Q100" s="57"/>
      <c r="R100" s="62" t="s">
        <v>503</v>
      </c>
      <c r="S100" s="59" t="s">
        <v>182</v>
      </c>
      <c r="T100" s="63"/>
      <c r="U100" s="123"/>
      <c r="V100" s="64"/>
      <c r="W100" s="123"/>
      <c r="X100" s="65"/>
      <c r="Y100" s="29" t="e" cm="1">
        <f t="array" ref="Y100">_xlfn.XLOOKUP([1]!Contratacion2023[[#This Row],[VALOR CUOTA (NUM)]],[1]LISTAS!$A$114:$A$124,[1]!NIVEL_HONORARIOS_PS[PERFIL])</f>
        <v>#N/A</v>
      </c>
      <c r="Z100" s="66"/>
      <c r="AA100" s="67"/>
      <c r="AB100" s="67"/>
      <c r="AC100" s="68"/>
      <c r="AD100" s="67"/>
      <c r="AE100" s="72"/>
      <c r="AF100" s="34"/>
      <c r="AG100" s="188" t="s">
        <v>182</v>
      </c>
      <c r="AH100" s="37"/>
      <c r="AI100" s="37" t="e">
        <f>VLOOKUP(AH100,[1]!T_SUPERVISOR[#Data],2,FALSE)</f>
        <v>#N/A</v>
      </c>
      <c r="AJ100" s="37"/>
      <c r="AK100" s="37" t="e">
        <f>VLOOKUP(AJ100,[1]!T_PROCESO[#Data],2,FALSE)</f>
        <v>#N/A</v>
      </c>
      <c r="AL100" s="38" t="s">
        <v>81</v>
      </c>
      <c r="AM100" s="70"/>
      <c r="AN100" s="70"/>
      <c r="AO100" s="70"/>
      <c r="AQ100" s="72"/>
      <c r="AR100" s="73"/>
      <c r="AS100" s="51"/>
      <c r="AU100" s="73"/>
      <c r="AV100" s="73"/>
      <c r="AW100" s="110">
        <f>IF([1]!Contratacion2023[[#This Row],[ADICIÓN/PRÓRROGA]]="NO",0)</f>
        <v>0</v>
      </c>
      <c r="AX100" s="46" t="str">
        <f>IF([1]!Contratacion2023[[#This Row],[ADICIÓN/PRÓRROGA]]="NO","N/A",[1]!Contratacion2023[[#This Row],[FECHA FIN PRORROGA]])</f>
        <v>N/A</v>
      </c>
      <c r="AY100" s="59"/>
      <c r="AZ100" s="59"/>
      <c r="BA100" s="59"/>
      <c r="BB100" s="86">
        <f>[1]!Contratacion2023[[#This Row],[VALOR INICIAL CONTRATO (NUM)]]+[1]!Contratacion2023[[#This Row],[VALOR CRP ADC]]</f>
        <v>0</v>
      </c>
      <c r="BC100" s="48">
        <f>[1]!Contratacion2023[[#This Row],[VALOR INICIAL CONTRATO (NUM)]]+[1]!Contratacion2023[[#This Row],[VALOR CRP ADC]]</f>
        <v>0</v>
      </c>
      <c r="BD100" s="48"/>
      <c r="BE100" s="48">
        <f>[1]!Contratacion2023[[#This Row],[VALOR TOTAL DEL CONTRATO]]-[1]!Contratacion2023[[#This Row],[VALOR VIGENTE]]</f>
        <v>0</v>
      </c>
      <c r="BJ100" s="51"/>
      <c r="BL100" s="73"/>
      <c r="BM100" s="51"/>
    </row>
    <row r="101" spans="1:65" x14ac:dyDescent="0.25">
      <c r="A101" s="53" t="s">
        <v>263</v>
      </c>
      <c r="B101" s="54" t="s">
        <v>506</v>
      </c>
      <c r="C101" s="54" t="s">
        <v>502</v>
      </c>
      <c r="D101" s="79" t="s">
        <v>181</v>
      </c>
      <c r="E101" s="54" t="s">
        <v>182</v>
      </c>
      <c r="F101" s="54" t="s">
        <v>265</v>
      </c>
      <c r="G101" s="55" t="s">
        <v>507</v>
      </c>
      <c r="H101" s="56" t="s">
        <v>508</v>
      </c>
      <c r="I101" s="57">
        <v>44993</v>
      </c>
      <c r="J101" s="59" t="s">
        <v>509</v>
      </c>
      <c r="K101" s="75">
        <v>105948</v>
      </c>
      <c r="L101" s="59" t="s">
        <v>510</v>
      </c>
      <c r="M101" s="60" t="s">
        <v>511</v>
      </c>
      <c r="N101" s="55" t="s">
        <v>182</v>
      </c>
      <c r="O101" s="61" t="s">
        <v>512</v>
      </c>
      <c r="P101" s="55">
        <v>2</v>
      </c>
      <c r="Q101" s="57">
        <v>44993</v>
      </c>
      <c r="R101" s="62">
        <v>45002</v>
      </c>
      <c r="S101" s="59" t="s">
        <v>446</v>
      </c>
      <c r="T101" s="63">
        <v>45007</v>
      </c>
      <c r="U101" s="123"/>
      <c r="V101" s="82">
        <v>1719600</v>
      </c>
      <c r="W101" s="123" t="s">
        <v>182</v>
      </c>
      <c r="X101" s="65" t="s">
        <v>182</v>
      </c>
      <c r="Y101" s="29" t="str" cm="1">
        <f t="array" ref="Y101">_xlfn.XLOOKUP([1]!Contratacion2023[[#This Row],[VALOR CUOTA (NUM)]],[1]LISTAS!$A$114:$A$124,[1]!NIVEL_HONORARIOS_PS[PERFIL])</f>
        <v>N/A</v>
      </c>
      <c r="Z101" s="66">
        <v>9900000049</v>
      </c>
      <c r="AA101" s="67" t="s">
        <v>513</v>
      </c>
      <c r="AB101" s="67" t="s">
        <v>78</v>
      </c>
      <c r="AC101" s="68">
        <v>44984</v>
      </c>
      <c r="AD101" s="67">
        <v>3000000</v>
      </c>
      <c r="AE101" s="72">
        <v>4600000117</v>
      </c>
      <c r="AF101" s="34">
        <v>45002</v>
      </c>
      <c r="AG101" s="69">
        <v>1719600</v>
      </c>
      <c r="AH101" s="37" t="s">
        <v>190</v>
      </c>
      <c r="AI101" s="37" t="str">
        <f>VLOOKUP(AH101,[1]!T_SUPERVISOR[#Data],2,FALSE)</f>
        <v>Directora Administrativa y Financiera</v>
      </c>
      <c r="AJ101" s="37" t="s">
        <v>276</v>
      </c>
      <c r="AK101" s="37" t="str">
        <f>VLOOKUP(AJ101,[1]!T_PROCESO[#Data],2,FALSE)</f>
        <v>Dirección Administrativa y Financiera</v>
      </c>
      <c r="AL101" s="38" t="s">
        <v>81</v>
      </c>
      <c r="AM101" s="70"/>
      <c r="AN101" s="70"/>
      <c r="AO101" s="70"/>
      <c r="AQ101" s="72"/>
      <c r="AR101" s="73"/>
      <c r="AS101" s="73"/>
      <c r="AU101" s="73"/>
      <c r="AV101" s="73"/>
      <c r="AW101" s="110">
        <f>IF([1]!Contratacion2023[[#This Row],[ADICIÓN/PRÓRROGA]]="NO",0)</f>
        <v>0</v>
      </c>
      <c r="AX101" s="46" t="str">
        <f>IF([1]!Contratacion2023[[#This Row],[ADICIÓN/PRÓRROGA]]="NO","N/A",[1]!Contratacion2023[[#This Row],[FECHA FIN PRORROGA]])</f>
        <v>N/A</v>
      </c>
      <c r="AY101" s="59"/>
      <c r="AZ101" s="59"/>
      <c r="BA101" s="59"/>
      <c r="BB101" s="86">
        <f>[1]!Contratacion2023[[#This Row],[VALOR INICIAL CONTRATO (NUM)]]+[1]!Contratacion2023[[#This Row],[VALOR CRP ADC]]</f>
        <v>1719600</v>
      </c>
      <c r="BC101" s="48">
        <f>[1]!Contratacion2023[[#This Row],[VALOR INICIAL CONTRATO (NUM)]]+[1]!Contratacion2023[[#This Row],[VALOR CRP ADC]]</f>
        <v>1719600</v>
      </c>
      <c r="BD101" s="48"/>
      <c r="BE101" s="48">
        <f>[1]!Contratacion2023[[#This Row],[VALOR TOTAL DEL CONTRATO]]-[1]!Contratacion2023[[#This Row],[VALOR VIGENTE]]</f>
        <v>0</v>
      </c>
      <c r="BJ101" s="51"/>
      <c r="BL101" s="73"/>
      <c r="BM101" s="51"/>
    </row>
    <row r="102" spans="1:65" x14ac:dyDescent="0.25">
      <c r="A102" s="53" t="s">
        <v>65</v>
      </c>
      <c r="B102" s="54" t="s">
        <v>66</v>
      </c>
      <c r="C102" s="54" t="s">
        <v>67</v>
      </c>
      <c r="D102" s="79" t="s">
        <v>68</v>
      </c>
      <c r="E102" s="54" t="s">
        <v>69</v>
      </c>
      <c r="F102" s="54" t="s">
        <v>70</v>
      </c>
      <c r="G102" s="55" t="s">
        <v>514</v>
      </c>
      <c r="H102" s="56" t="s">
        <v>515</v>
      </c>
      <c r="I102" s="57">
        <v>45030</v>
      </c>
      <c r="J102" s="59" t="s">
        <v>155</v>
      </c>
      <c r="K102" s="75" t="s">
        <v>514</v>
      </c>
      <c r="L102" s="59" t="s">
        <v>516</v>
      </c>
      <c r="M102" s="60" t="s">
        <v>517</v>
      </c>
      <c r="N102" s="59" t="s">
        <v>76</v>
      </c>
      <c r="O102" s="61">
        <v>66834129</v>
      </c>
      <c r="P102" s="55">
        <v>0</v>
      </c>
      <c r="Q102" s="57">
        <v>45033</v>
      </c>
      <c r="R102" s="62">
        <v>45034</v>
      </c>
      <c r="S102" s="59" t="s">
        <v>457</v>
      </c>
      <c r="T102" s="63">
        <v>45199</v>
      </c>
      <c r="U102" s="123"/>
      <c r="V102" s="64">
        <v>23126040</v>
      </c>
      <c r="W102" s="123">
        <v>6</v>
      </c>
      <c r="X102" s="65">
        <v>3854340</v>
      </c>
      <c r="Y102" s="29" t="str" cm="1">
        <f t="array" ref="Y102">_xlfn.XLOOKUP([1]!Contratacion2023[[#This Row],[VALOR CUOTA (NUM)]],[1]LISTAS!$A$114:$A$124,[1]!NIVEL_HONORARIOS_PS[PERFIL])</f>
        <v>PROFESIONAL ESPECIALIZADO</v>
      </c>
      <c r="Z102" s="66">
        <v>9900000086</v>
      </c>
      <c r="AA102" s="67" t="s">
        <v>77</v>
      </c>
      <c r="AB102" s="67" t="s">
        <v>78</v>
      </c>
      <c r="AC102" s="68">
        <v>45026</v>
      </c>
      <c r="AD102" s="67">
        <v>23126040</v>
      </c>
      <c r="AE102" s="72">
        <v>4600000126</v>
      </c>
      <c r="AF102" s="34">
        <v>45033</v>
      </c>
      <c r="AG102" s="77">
        <v>23126040</v>
      </c>
      <c r="AH102" s="37" t="s">
        <v>190</v>
      </c>
      <c r="AI102" s="37" t="str">
        <f>VLOOKUP(AH102,[1]!T_SUPERVISOR[#Data],2,FALSE)</f>
        <v>Directora Administrativa y Financiera</v>
      </c>
      <c r="AJ102" s="37" t="s">
        <v>276</v>
      </c>
      <c r="AK102" s="37" t="str">
        <f>VLOOKUP(AJ102,[1]!T_PROCESO[#Data],2,FALSE)</f>
        <v>Dirección Administrativa y Financiera</v>
      </c>
      <c r="AL102" s="38" t="s">
        <v>287</v>
      </c>
      <c r="AM102" s="150">
        <v>45191</v>
      </c>
      <c r="AN102" s="150">
        <v>45200</v>
      </c>
      <c r="AO102" s="150">
        <v>45230</v>
      </c>
      <c r="AP102" s="71">
        <v>1</v>
      </c>
      <c r="AQ102" s="145">
        <v>45191</v>
      </c>
      <c r="AR102" s="73">
        <v>9900000194</v>
      </c>
      <c r="AS102" s="68">
        <v>45188</v>
      </c>
      <c r="AT102" s="190">
        <v>3854340</v>
      </c>
      <c r="AU102" s="73">
        <v>4600000276</v>
      </c>
      <c r="AV102" s="68">
        <v>45194</v>
      </c>
      <c r="AW102" s="193">
        <v>3854340</v>
      </c>
      <c r="AX102" s="46">
        <v>45230</v>
      </c>
      <c r="AY102" s="75">
        <f>[1]!Contratacion2023[[#This Row],[FECHA TERMINACION AMPLIADA]]-[1]!Contratacion2023[[#This Row],[FECHA FINALIZACION INICIAL]]</f>
        <v>31</v>
      </c>
      <c r="AZ102" s="153">
        <f>[1]!Contratacion2023[[#This Row],[PLAZO DE EJECUCIÓN AMPLIADO (DIAS)]]/30</f>
        <v>1.0333333333333334</v>
      </c>
      <c r="BA102" s="153"/>
      <c r="BB102" s="47">
        <f>[1]!Contratacion2023[[#This Row],[VALOR INICIAL CONTRATO (NUM)]]+[1]!Contratacion2023[[#This Row],[VALOR CRP ADC]]</f>
        <v>26980380</v>
      </c>
      <c r="BC102" s="48">
        <f>[1]!Contratacion2023[[#This Row],[VALOR INICIAL CONTRATO (NUM)]]+[1]!Contratacion2023[[#This Row],[VALOR CRP ADC]]</f>
        <v>26980380</v>
      </c>
      <c r="BD102" s="48"/>
      <c r="BE102" s="48">
        <f>[1]!Contratacion2023[[#This Row],[VALOR TOTAL DEL CONTRATO]]-[1]!Contratacion2023[[#This Row],[VALOR VIGENTE]]</f>
        <v>0</v>
      </c>
      <c r="BJ102" s="51"/>
      <c r="BL102" s="73"/>
      <c r="BM102" s="51"/>
    </row>
    <row r="103" spans="1:65" x14ac:dyDescent="0.25">
      <c r="A103" s="53" t="s">
        <v>65</v>
      </c>
      <c r="B103" s="54" t="s">
        <v>66</v>
      </c>
      <c r="C103" s="54" t="s">
        <v>67</v>
      </c>
      <c r="D103" s="79" t="s">
        <v>68</v>
      </c>
      <c r="E103" s="54" t="s">
        <v>82</v>
      </c>
      <c r="F103" s="54" t="s">
        <v>70</v>
      </c>
      <c r="G103" s="55" t="s">
        <v>518</v>
      </c>
      <c r="H103" s="56" t="s">
        <v>519</v>
      </c>
      <c r="I103" s="57">
        <v>45030</v>
      </c>
      <c r="J103" s="59" t="s">
        <v>155</v>
      </c>
      <c r="K103" s="75" t="s">
        <v>518</v>
      </c>
      <c r="L103" s="59" t="s">
        <v>520</v>
      </c>
      <c r="M103" s="60" t="s">
        <v>521</v>
      </c>
      <c r="N103" s="59" t="s">
        <v>76</v>
      </c>
      <c r="O103" s="61">
        <v>31996087</v>
      </c>
      <c r="P103" s="55">
        <v>7</v>
      </c>
      <c r="Q103" s="57">
        <v>45033</v>
      </c>
      <c r="R103" s="62">
        <v>45034</v>
      </c>
      <c r="S103" s="59" t="s">
        <v>457</v>
      </c>
      <c r="T103" s="63">
        <v>45199</v>
      </c>
      <c r="U103" s="123"/>
      <c r="V103" s="64">
        <v>14040810</v>
      </c>
      <c r="W103" s="123">
        <v>6</v>
      </c>
      <c r="X103" s="65">
        <v>2340135</v>
      </c>
      <c r="Y103" s="29" t="str" cm="1">
        <f t="array" ref="Y103">_xlfn.XLOOKUP([1]!Contratacion2023[[#This Row],[VALOR CUOTA (NUM)]],[1]LISTAS!$A$114:$A$124,[1]!NIVEL_HONORARIOS_PS[PERFIL])</f>
        <v>TÉCNICO NIVEL I</v>
      </c>
      <c r="Z103" s="66">
        <v>9900000088</v>
      </c>
      <c r="AA103" s="67" t="s">
        <v>77</v>
      </c>
      <c r="AB103" s="67" t="s">
        <v>78</v>
      </c>
      <c r="AC103" s="68">
        <v>45026</v>
      </c>
      <c r="AD103" s="67">
        <v>14040810</v>
      </c>
      <c r="AE103" s="72">
        <v>4600000128</v>
      </c>
      <c r="AF103" s="34">
        <v>45033</v>
      </c>
      <c r="AG103" s="69">
        <v>14040810</v>
      </c>
      <c r="AH103" s="37" t="s">
        <v>100</v>
      </c>
      <c r="AI103" s="37" t="str">
        <f>VLOOKUP(AH103,[1]!T_SUPERVISOR[#Data],2,FALSE)</f>
        <v>Directora General</v>
      </c>
      <c r="AJ103" s="37" t="s">
        <v>101</v>
      </c>
      <c r="AK103" s="37" t="str">
        <f>VLOOKUP(AJ103,[1]!T_PROCESO[#Data],2,FALSE)</f>
        <v>Dirección General</v>
      </c>
      <c r="AL103" s="38" t="s">
        <v>81</v>
      </c>
      <c r="AM103" s="78"/>
      <c r="AN103" s="78"/>
      <c r="AO103" s="78"/>
      <c r="AQ103" s="72"/>
      <c r="AR103" s="73"/>
      <c r="AS103" s="73"/>
      <c r="AU103" s="73"/>
      <c r="AV103" s="73"/>
      <c r="AW103" s="110">
        <f>IF([1]!Contratacion2023[[#This Row],[ADICIÓN/PRÓRROGA]]="NO",0)</f>
        <v>0</v>
      </c>
      <c r="AX103" s="46" t="str">
        <f>IF([1]!Contratacion2023[[#This Row],[ADICIÓN/PRÓRROGA]]="NO","N/A",[1]!Contratacion2023[[#This Row],[FECHA FIN PRORROGA]])</f>
        <v>N/A</v>
      </c>
      <c r="AY103" s="59"/>
      <c r="AZ103" s="59"/>
      <c r="BA103" s="59"/>
      <c r="BB103" s="47">
        <f>[1]!Contratacion2023[[#This Row],[VALOR INICIAL CONTRATO (NUM)]]+[1]!Contratacion2023[[#This Row],[VALOR CRP ADC]]</f>
        <v>14040810</v>
      </c>
      <c r="BC103" s="48">
        <f>[1]!Contratacion2023[[#This Row],[VALOR INICIAL CONTRATO (NUM)]]+[1]!Contratacion2023[[#This Row],[VALOR CRP ADC]]</f>
        <v>14040810</v>
      </c>
      <c r="BD103" s="48"/>
      <c r="BE103" s="48">
        <f>[1]!Contratacion2023[[#This Row],[VALOR TOTAL DEL CONTRATO]]-[1]!Contratacion2023[[#This Row],[VALOR VIGENTE]]</f>
        <v>0</v>
      </c>
      <c r="BJ103" s="51"/>
      <c r="BL103" s="73"/>
      <c r="BM103" s="51"/>
    </row>
    <row r="104" spans="1:65" x14ac:dyDescent="0.25">
      <c r="A104" s="53" t="s">
        <v>65</v>
      </c>
      <c r="B104" s="54" t="s">
        <v>66</v>
      </c>
      <c r="C104" s="54" t="s">
        <v>67</v>
      </c>
      <c r="D104" s="79" t="s">
        <v>68</v>
      </c>
      <c r="E104" s="54" t="s">
        <v>69</v>
      </c>
      <c r="F104" s="54" t="s">
        <v>70</v>
      </c>
      <c r="G104" s="55" t="s">
        <v>522</v>
      </c>
      <c r="H104" s="56" t="s">
        <v>523</v>
      </c>
      <c r="I104" s="57">
        <v>45030</v>
      </c>
      <c r="J104" s="59" t="s">
        <v>155</v>
      </c>
      <c r="K104" s="75" t="s">
        <v>522</v>
      </c>
      <c r="L104" s="59" t="s">
        <v>524</v>
      </c>
      <c r="M104" s="60" t="s">
        <v>525</v>
      </c>
      <c r="N104" s="59" t="s">
        <v>76</v>
      </c>
      <c r="O104" s="61">
        <v>66983237</v>
      </c>
      <c r="P104" s="55">
        <v>6</v>
      </c>
      <c r="Q104" s="57">
        <v>45033</v>
      </c>
      <c r="R104" s="62">
        <v>45034</v>
      </c>
      <c r="S104" s="59" t="s">
        <v>457</v>
      </c>
      <c r="T104" s="63">
        <v>45199</v>
      </c>
      <c r="U104" s="123"/>
      <c r="V104" s="64">
        <v>21474174</v>
      </c>
      <c r="W104" s="123">
        <v>6</v>
      </c>
      <c r="X104" s="65">
        <v>3579029</v>
      </c>
      <c r="Y104" s="29" t="str" cm="1">
        <f t="array" ref="Y104">_xlfn.XLOOKUP([1]!Contratacion2023[[#This Row],[VALOR CUOTA (NUM)]],[1]LISTAS!$A$114:$A$124,[1]!NIVEL_HONORARIOS_PS[PERFIL])</f>
        <v>PROFESIONAL</v>
      </c>
      <c r="Z104" s="66">
        <v>9900000087</v>
      </c>
      <c r="AA104" s="67" t="s">
        <v>77</v>
      </c>
      <c r="AB104" s="67" t="s">
        <v>78</v>
      </c>
      <c r="AC104" s="68">
        <v>45026</v>
      </c>
      <c r="AD104" s="67">
        <v>21474174</v>
      </c>
      <c r="AE104" s="72">
        <v>4600000127</v>
      </c>
      <c r="AF104" s="34">
        <v>45033</v>
      </c>
      <c r="AG104" s="77">
        <v>21474174</v>
      </c>
      <c r="AH104" s="37" t="s">
        <v>190</v>
      </c>
      <c r="AI104" s="37" t="str">
        <f>VLOOKUP(AH104,[1]!T_SUPERVISOR[#Data],2,FALSE)</f>
        <v>Directora Administrativa y Financiera</v>
      </c>
      <c r="AJ104" s="37" t="s">
        <v>276</v>
      </c>
      <c r="AK104" s="37" t="str">
        <f>VLOOKUP(AJ104,[1]!T_PROCESO[#Data],2,FALSE)</f>
        <v>Dirección Administrativa y Financiera</v>
      </c>
      <c r="AL104" s="38" t="s">
        <v>81</v>
      </c>
      <c r="AM104" s="150">
        <v>45191</v>
      </c>
      <c r="AN104" s="150">
        <v>45200</v>
      </c>
      <c r="AO104" s="150">
        <v>45230</v>
      </c>
      <c r="AP104" s="71">
        <v>1</v>
      </c>
      <c r="AQ104" s="145">
        <v>45191</v>
      </c>
      <c r="AR104" s="73">
        <v>9900000193</v>
      </c>
      <c r="AS104" s="68">
        <v>45188</v>
      </c>
      <c r="AT104" s="74">
        <v>3579029</v>
      </c>
      <c r="AU104" s="73">
        <v>4600000277</v>
      </c>
      <c r="AV104" s="68">
        <v>45194</v>
      </c>
      <c r="AW104" s="193">
        <v>3579029</v>
      </c>
      <c r="AX104" s="46">
        <v>45230</v>
      </c>
      <c r="AY104" s="75">
        <f>[1]!Contratacion2023[[#This Row],[FECHA TERMINACION AMPLIADA]]-[1]!Contratacion2023[[#This Row],[FECHA FINALIZACION INICIAL]]</f>
        <v>31</v>
      </c>
      <c r="AZ104" s="153">
        <f>[1]!Contratacion2023[[#This Row],[PLAZO DE EJECUCIÓN AMPLIADO (DIAS)]]/30</f>
        <v>1.0333333333333334</v>
      </c>
      <c r="BA104" s="153"/>
      <c r="BB104" s="47">
        <f>[1]!Contratacion2023[[#This Row],[VALOR INICIAL CONTRATO (NUM)]]+[1]!Contratacion2023[[#This Row],[VALOR CRP ADC]]</f>
        <v>25053203</v>
      </c>
      <c r="BC104" s="48">
        <f>[1]!Contratacion2023[[#This Row],[VALOR INICIAL CONTRATO (NUM)]]+[1]!Contratacion2023[[#This Row],[VALOR CRP ADC]]</f>
        <v>25053203</v>
      </c>
      <c r="BD104" s="48"/>
      <c r="BE104" s="48">
        <f>[1]!Contratacion2023[[#This Row],[VALOR TOTAL DEL CONTRATO]]-[1]!Contratacion2023[[#This Row],[VALOR VIGENTE]]</f>
        <v>0</v>
      </c>
      <c r="BJ104" s="51"/>
      <c r="BL104" s="73"/>
      <c r="BM104" s="51"/>
    </row>
    <row r="105" spans="1:65" x14ac:dyDescent="0.25">
      <c r="A105" s="53" t="s">
        <v>65</v>
      </c>
      <c r="B105" s="54" t="s">
        <v>66</v>
      </c>
      <c r="C105" s="54" t="s">
        <v>67</v>
      </c>
      <c r="D105" s="79" t="s">
        <v>68</v>
      </c>
      <c r="E105" s="54" t="s">
        <v>69</v>
      </c>
      <c r="F105" s="54" t="s">
        <v>70</v>
      </c>
      <c r="G105" s="55" t="s">
        <v>526</v>
      </c>
      <c r="H105" s="56" t="s">
        <v>527</v>
      </c>
      <c r="I105" s="57">
        <v>45050</v>
      </c>
      <c r="J105" s="59" t="s">
        <v>155</v>
      </c>
      <c r="K105" s="75" t="s">
        <v>526</v>
      </c>
      <c r="L105" s="59" t="s">
        <v>528</v>
      </c>
      <c r="M105" s="60" t="s">
        <v>99</v>
      </c>
      <c r="N105" s="59" t="s">
        <v>76</v>
      </c>
      <c r="O105" s="61">
        <v>29120636</v>
      </c>
      <c r="P105" s="55">
        <v>4</v>
      </c>
      <c r="Q105" s="57">
        <v>45051</v>
      </c>
      <c r="R105" s="62">
        <v>45054</v>
      </c>
      <c r="S105" s="59" t="s">
        <v>529</v>
      </c>
      <c r="T105" s="63">
        <v>45230</v>
      </c>
      <c r="U105" s="123">
        <v>6</v>
      </c>
      <c r="V105" s="64">
        <v>32767032</v>
      </c>
      <c r="W105" s="123">
        <v>6</v>
      </c>
      <c r="X105" s="65">
        <v>5461172</v>
      </c>
      <c r="Y105" s="29" t="str" cm="1">
        <f t="array" ref="Y105">_xlfn.XLOOKUP([1]!Contratacion2023[[#This Row],[VALOR CUOTA (NUM)]],[1]LISTAS!$A$114:$A$124,[1]!NIVEL_HONORARIOS_PS[PERFIL])</f>
        <v>ASESOR NIVEL II</v>
      </c>
      <c r="Z105" s="66">
        <v>9900000097</v>
      </c>
      <c r="AA105" s="194" t="s">
        <v>530</v>
      </c>
      <c r="AB105" s="194" t="s">
        <v>531</v>
      </c>
      <c r="AC105" s="68">
        <v>45044</v>
      </c>
      <c r="AD105" s="67">
        <v>334001640</v>
      </c>
      <c r="AE105" s="72">
        <v>4600000139</v>
      </c>
      <c r="AF105" s="34">
        <v>45051</v>
      </c>
      <c r="AG105" s="69">
        <v>32767032</v>
      </c>
      <c r="AH105" s="37" t="s">
        <v>100</v>
      </c>
      <c r="AI105" s="37" t="str">
        <f>VLOOKUP(AH105,[1]!T_SUPERVISOR[#Data],2,FALSE)</f>
        <v>Directora General</v>
      </c>
      <c r="AJ105" s="37" t="s">
        <v>101</v>
      </c>
      <c r="AK105" s="37" t="str">
        <f>VLOOKUP(AJ105,[1]!T_PROCESO[#Data],2,FALSE)</f>
        <v>Dirección General</v>
      </c>
      <c r="AL105" s="38" t="s">
        <v>287</v>
      </c>
      <c r="AM105" s="150">
        <v>45217</v>
      </c>
      <c r="AN105" s="150">
        <v>45231</v>
      </c>
      <c r="AO105" s="150">
        <v>45290</v>
      </c>
      <c r="AP105" s="71">
        <v>2</v>
      </c>
      <c r="AQ105" s="145">
        <v>45217</v>
      </c>
      <c r="AR105" s="73">
        <v>9900000210</v>
      </c>
      <c r="AS105" s="68">
        <v>45208</v>
      </c>
      <c r="AT105" s="74">
        <v>118491928</v>
      </c>
      <c r="AU105" s="73">
        <v>4600000300</v>
      </c>
      <c r="AV105" s="68">
        <v>45219</v>
      </c>
      <c r="AW105" s="110">
        <v>10922344</v>
      </c>
      <c r="AX105" s="46">
        <f>IF([1]!Contratacion2023[[#This Row],[ADICIÓN/PRÓRROGA]]="NO","N/A",[1]!Contratacion2023[[#This Row],[FECHA FIN PRORROGA]])</f>
        <v>45290</v>
      </c>
      <c r="AY105" s="75">
        <f>[1]!Contratacion2023[[#This Row],[FECHA TERMINACION AMPLIADA]]-[1]!Contratacion2023[[#This Row],[FECHA FINALIZACION INICIAL]]</f>
        <v>60</v>
      </c>
      <c r="AZ105" s="153">
        <f>[1]!Contratacion2023[[#This Row],[PLAZO DE EJECUCIÓN AMPLIADO (DIAS)]]/30</f>
        <v>2</v>
      </c>
      <c r="BA105" s="153"/>
      <c r="BB105" s="47">
        <f>[1]!Contratacion2023[[#This Row],[VALOR INICIAL CONTRATO (NUM)]]+[1]!Contratacion2023[[#This Row],[VALOR CRP ADC]]</f>
        <v>43689376</v>
      </c>
      <c r="BC105" s="48">
        <f>[1]!Contratacion2023[[#This Row],[VALOR INICIAL CONTRATO (NUM)]]+[1]!Contratacion2023[[#This Row],[VALOR CRP ADC]]</f>
        <v>43689376</v>
      </c>
      <c r="BD105" s="48"/>
      <c r="BE105" s="48">
        <f>[1]!Contratacion2023[[#This Row],[VALOR TOTAL DEL CONTRATO]]-[1]!Contratacion2023[[#This Row],[VALOR VIGENTE]]</f>
        <v>0</v>
      </c>
      <c r="BJ105" s="51"/>
      <c r="BL105" s="73"/>
      <c r="BM105" s="51"/>
    </row>
    <row r="106" spans="1:65" x14ac:dyDescent="0.25">
      <c r="A106" s="53" t="s">
        <v>65</v>
      </c>
      <c r="B106" s="54" t="s">
        <v>66</v>
      </c>
      <c r="C106" s="54" t="s">
        <v>67</v>
      </c>
      <c r="D106" s="79" t="s">
        <v>68</v>
      </c>
      <c r="E106" s="54" t="s">
        <v>69</v>
      </c>
      <c r="F106" s="54" t="s">
        <v>70</v>
      </c>
      <c r="G106" s="55" t="s">
        <v>532</v>
      </c>
      <c r="H106" s="56" t="s">
        <v>533</v>
      </c>
      <c r="I106" s="57">
        <v>45050</v>
      </c>
      <c r="J106" s="59" t="s">
        <v>155</v>
      </c>
      <c r="K106" s="75" t="s">
        <v>532</v>
      </c>
      <c r="L106" s="59" t="s">
        <v>534</v>
      </c>
      <c r="M106" s="60" t="s">
        <v>75</v>
      </c>
      <c r="N106" s="59" t="s">
        <v>76</v>
      </c>
      <c r="O106" s="24">
        <v>34609927</v>
      </c>
      <c r="P106" s="20">
        <v>1</v>
      </c>
      <c r="Q106" s="57">
        <v>45051</v>
      </c>
      <c r="R106" s="62">
        <v>45054</v>
      </c>
      <c r="S106" s="59" t="s">
        <v>529</v>
      </c>
      <c r="T106" s="63">
        <v>45230</v>
      </c>
      <c r="U106" s="123">
        <v>6</v>
      </c>
      <c r="V106" s="64">
        <v>32767032</v>
      </c>
      <c r="W106" s="123">
        <v>6</v>
      </c>
      <c r="X106" s="65">
        <v>5461172</v>
      </c>
      <c r="Y106" s="29" t="str" cm="1">
        <f t="array" ref="Y106">_xlfn.XLOOKUP([1]!Contratacion2023[[#This Row],[VALOR CUOTA (NUM)]],[1]LISTAS!$A$114:$A$124,[1]!NIVEL_HONORARIOS_PS[PERFIL])</f>
        <v>ASESOR NIVEL II</v>
      </c>
      <c r="Z106" s="66">
        <v>9900000097</v>
      </c>
      <c r="AA106" s="194" t="s">
        <v>530</v>
      </c>
      <c r="AB106" s="194" t="s">
        <v>531</v>
      </c>
      <c r="AC106" s="68">
        <v>45044</v>
      </c>
      <c r="AD106" s="67">
        <v>334001640</v>
      </c>
      <c r="AE106" s="72">
        <v>4600000140</v>
      </c>
      <c r="AF106" s="34">
        <v>45051</v>
      </c>
      <c r="AG106" s="69">
        <v>32767032</v>
      </c>
      <c r="AH106" s="37" t="s">
        <v>79</v>
      </c>
      <c r="AI106" s="37" t="str">
        <f>VLOOKUP(AH106,[1]!T_SUPERVISOR[#Data],2,FALSE)</f>
        <v>Asesora de Dirección</v>
      </c>
      <c r="AJ106" s="37" t="s">
        <v>80</v>
      </c>
      <c r="AK106" s="37" t="str">
        <f>VLOOKUP(AJ106,[1]!T_PROCESO[#Data],2,FALSE)</f>
        <v>Dirección General</v>
      </c>
      <c r="AL106" s="38" t="s">
        <v>287</v>
      </c>
      <c r="AM106" s="150">
        <v>45217</v>
      </c>
      <c r="AN106" s="150">
        <v>45231</v>
      </c>
      <c r="AO106" s="150">
        <v>45290</v>
      </c>
      <c r="AP106" s="71">
        <v>2</v>
      </c>
      <c r="AQ106" s="145">
        <v>45217</v>
      </c>
      <c r="AR106" s="73">
        <v>9900000210</v>
      </c>
      <c r="AS106" s="68">
        <v>45208</v>
      </c>
      <c r="AT106" s="74">
        <v>118491928</v>
      </c>
      <c r="AU106" s="73">
        <v>4600000296</v>
      </c>
      <c r="AV106" s="68">
        <v>45219</v>
      </c>
      <c r="AW106" s="110">
        <v>10922344</v>
      </c>
      <c r="AX106" s="46">
        <f>IF([1]!Contratacion2023[[#This Row],[ADICIÓN/PRÓRROGA]]="NO","N/A",[1]!Contratacion2023[[#This Row],[FECHA FIN PRORROGA]])</f>
        <v>45290</v>
      </c>
      <c r="AY106" s="75">
        <f>[1]!Contratacion2023[[#This Row],[FECHA TERMINACION AMPLIADA]]-[1]!Contratacion2023[[#This Row],[FECHA FINALIZACION INICIAL]]</f>
        <v>60</v>
      </c>
      <c r="AZ106" s="153">
        <f>[1]!Contratacion2023[[#This Row],[PLAZO DE EJECUCIÓN AMPLIADO (DIAS)]]/30</f>
        <v>2</v>
      </c>
      <c r="BA106" s="153"/>
      <c r="BB106" s="47">
        <f>[1]!Contratacion2023[[#This Row],[VALOR INICIAL CONTRATO (NUM)]]+[1]!Contratacion2023[[#This Row],[VALOR CRP ADC]]</f>
        <v>43689376</v>
      </c>
      <c r="BC106" s="48">
        <f>[1]!Contratacion2023[[#This Row],[VALOR INICIAL CONTRATO (NUM)]]+[1]!Contratacion2023[[#This Row],[VALOR CRP ADC]]</f>
        <v>43689376</v>
      </c>
      <c r="BD106" s="48"/>
      <c r="BE106" s="48">
        <f>[1]!Contratacion2023[[#This Row],[VALOR TOTAL DEL CONTRATO]]-[1]!Contratacion2023[[#This Row],[VALOR VIGENTE]]</f>
        <v>0</v>
      </c>
      <c r="BJ106" s="51"/>
      <c r="BL106" s="73"/>
      <c r="BM106" s="51"/>
    </row>
    <row r="107" spans="1:65" x14ac:dyDescent="0.25">
      <c r="A107" s="53" t="s">
        <v>65</v>
      </c>
      <c r="B107" s="54" t="s">
        <v>66</v>
      </c>
      <c r="C107" s="54" t="s">
        <v>67</v>
      </c>
      <c r="D107" s="79" t="s">
        <v>68</v>
      </c>
      <c r="E107" s="54" t="s">
        <v>69</v>
      </c>
      <c r="F107" s="54" t="s">
        <v>70</v>
      </c>
      <c r="G107" s="55" t="s">
        <v>535</v>
      </c>
      <c r="H107" s="56" t="s">
        <v>536</v>
      </c>
      <c r="I107" s="57">
        <v>45050</v>
      </c>
      <c r="J107" s="59" t="s">
        <v>85</v>
      </c>
      <c r="K107" s="75" t="s">
        <v>535</v>
      </c>
      <c r="L107" s="59" t="s">
        <v>537</v>
      </c>
      <c r="M107" s="60" t="s">
        <v>95</v>
      </c>
      <c r="N107" s="59" t="s">
        <v>76</v>
      </c>
      <c r="O107" s="61">
        <v>1144043236</v>
      </c>
      <c r="P107" s="55">
        <v>1</v>
      </c>
      <c r="Q107" s="57">
        <v>45051</v>
      </c>
      <c r="R107" s="62">
        <v>45054</v>
      </c>
      <c r="S107" s="59" t="s">
        <v>529</v>
      </c>
      <c r="T107" s="63">
        <v>45230</v>
      </c>
      <c r="U107" s="123">
        <v>6</v>
      </c>
      <c r="V107" s="64">
        <v>32767032</v>
      </c>
      <c r="W107" s="123">
        <v>6</v>
      </c>
      <c r="X107" s="65">
        <v>5461172</v>
      </c>
      <c r="Y107" s="29" t="str" cm="1">
        <f t="array" ref="Y107">_xlfn.XLOOKUP([1]!Contratacion2023[[#This Row],[VALOR CUOTA (NUM)]],[1]LISTAS!$A$114:$A$124,[1]!NIVEL_HONORARIOS_PS[PERFIL])</f>
        <v>ASESOR NIVEL II</v>
      </c>
      <c r="Z107" s="66">
        <v>9900000097</v>
      </c>
      <c r="AA107" s="194" t="s">
        <v>530</v>
      </c>
      <c r="AB107" s="194" t="s">
        <v>531</v>
      </c>
      <c r="AC107" s="68">
        <v>45044</v>
      </c>
      <c r="AD107" s="67">
        <v>334001640</v>
      </c>
      <c r="AE107" s="72">
        <v>4600000141</v>
      </c>
      <c r="AF107" s="34">
        <v>45051</v>
      </c>
      <c r="AG107" s="69">
        <v>32767032</v>
      </c>
      <c r="AH107" s="37" t="s">
        <v>79</v>
      </c>
      <c r="AI107" s="37" t="str">
        <f>VLOOKUP(AH107,[1]!T_SUPERVISOR[#Data],2,FALSE)</f>
        <v>Asesora de Dirección</v>
      </c>
      <c r="AJ107" s="37" t="s">
        <v>80</v>
      </c>
      <c r="AK107" s="37" t="str">
        <f>VLOOKUP(AJ107,[1]!T_PROCESO[#Data],2,FALSE)</f>
        <v>Dirección General</v>
      </c>
      <c r="AL107" s="38" t="s">
        <v>287</v>
      </c>
      <c r="AM107" s="150">
        <v>45217</v>
      </c>
      <c r="AN107" s="150">
        <v>45231</v>
      </c>
      <c r="AO107" s="150">
        <v>45290</v>
      </c>
      <c r="AP107" s="71">
        <v>2</v>
      </c>
      <c r="AQ107" s="145">
        <v>45217</v>
      </c>
      <c r="AR107" s="73">
        <v>9900000210</v>
      </c>
      <c r="AS107" s="68">
        <v>45208</v>
      </c>
      <c r="AT107" s="74">
        <v>118491928</v>
      </c>
      <c r="AU107" s="73">
        <v>4600000298</v>
      </c>
      <c r="AV107" s="68">
        <v>45219</v>
      </c>
      <c r="AW107" s="110">
        <v>10922344</v>
      </c>
      <c r="AX107" s="46">
        <f>IF([1]!Contratacion2023[[#This Row],[ADICIÓN/PRÓRROGA]]="NO","N/A",[1]!Contratacion2023[[#This Row],[FECHA FIN PRORROGA]])</f>
        <v>45290</v>
      </c>
      <c r="AY107" s="75">
        <f>[1]!Contratacion2023[[#This Row],[FECHA TERMINACION AMPLIADA]]-[1]!Contratacion2023[[#This Row],[FECHA FINALIZACION INICIAL]]</f>
        <v>60</v>
      </c>
      <c r="AZ107" s="153">
        <f>[1]!Contratacion2023[[#This Row],[PLAZO DE EJECUCIÓN AMPLIADO (DIAS)]]/30</f>
        <v>2</v>
      </c>
      <c r="BA107" s="153"/>
      <c r="BB107" s="47">
        <f>[1]!Contratacion2023[[#This Row],[VALOR INICIAL CONTRATO (NUM)]]+[1]!Contratacion2023[[#This Row],[VALOR CRP ADC]]</f>
        <v>43689376</v>
      </c>
      <c r="BC107" s="48">
        <f>[1]!Contratacion2023[[#This Row],[VALOR INICIAL CONTRATO (NUM)]]+[1]!Contratacion2023[[#This Row],[VALOR CRP ADC]]</f>
        <v>43689376</v>
      </c>
      <c r="BD107" s="48"/>
      <c r="BE107" s="48">
        <f>[1]!Contratacion2023[[#This Row],[VALOR TOTAL DEL CONTRATO]]-[1]!Contratacion2023[[#This Row],[VALOR VIGENTE]]</f>
        <v>0</v>
      </c>
      <c r="BJ107" s="51"/>
      <c r="BL107" s="73"/>
      <c r="BM107" s="51"/>
    </row>
    <row r="108" spans="1:65" x14ac:dyDescent="0.25">
      <c r="A108" s="53" t="s">
        <v>65</v>
      </c>
      <c r="B108" s="54" t="s">
        <v>66</v>
      </c>
      <c r="C108" s="54" t="s">
        <v>67</v>
      </c>
      <c r="D108" s="79" t="s">
        <v>68</v>
      </c>
      <c r="E108" s="54" t="s">
        <v>69</v>
      </c>
      <c r="F108" s="54" t="s">
        <v>70</v>
      </c>
      <c r="G108" s="55" t="s">
        <v>538</v>
      </c>
      <c r="H108" s="56" t="s">
        <v>539</v>
      </c>
      <c r="I108" s="57">
        <v>45050</v>
      </c>
      <c r="J108" s="59" t="s">
        <v>85</v>
      </c>
      <c r="K108" s="75" t="s">
        <v>538</v>
      </c>
      <c r="L108" s="59" t="s">
        <v>540</v>
      </c>
      <c r="M108" s="60" t="s">
        <v>105</v>
      </c>
      <c r="N108" s="59" t="s">
        <v>106</v>
      </c>
      <c r="O108" s="61">
        <v>16601156</v>
      </c>
      <c r="P108" s="55">
        <v>8</v>
      </c>
      <c r="Q108" s="57">
        <v>45051</v>
      </c>
      <c r="R108" s="62">
        <v>45054</v>
      </c>
      <c r="S108" s="59" t="s">
        <v>529</v>
      </c>
      <c r="T108" s="63">
        <v>45230</v>
      </c>
      <c r="U108" s="123">
        <v>6</v>
      </c>
      <c r="V108" s="64">
        <v>28907550</v>
      </c>
      <c r="W108" s="123">
        <v>6</v>
      </c>
      <c r="X108" s="65">
        <v>4817925</v>
      </c>
      <c r="Y108" s="29" t="str" cm="1">
        <f t="array" ref="Y108">_xlfn.XLOOKUP([1]!Contratacion2023[[#This Row],[VALOR CUOTA (NUM)]],[1]LISTAS!$A$114:$A$124,[1]!NIVEL_HONORARIOS_PS[PERFIL])</f>
        <v>ASESOR NIVEL I</v>
      </c>
      <c r="Z108" s="66">
        <v>9900000097</v>
      </c>
      <c r="AA108" s="194" t="s">
        <v>530</v>
      </c>
      <c r="AB108" s="194" t="s">
        <v>531</v>
      </c>
      <c r="AC108" s="68">
        <v>45044</v>
      </c>
      <c r="AD108" s="67">
        <v>334001640</v>
      </c>
      <c r="AE108" s="72">
        <v>4600000154</v>
      </c>
      <c r="AF108" s="34">
        <v>45051</v>
      </c>
      <c r="AG108" s="69">
        <v>28907550</v>
      </c>
      <c r="AH108" s="37" t="s">
        <v>100</v>
      </c>
      <c r="AI108" s="37" t="str">
        <f>VLOOKUP(AH108,[1]!T_SUPERVISOR[#Data],2,FALSE)</f>
        <v>Directora General</v>
      </c>
      <c r="AJ108" s="37" t="s">
        <v>101</v>
      </c>
      <c r="AK108" s="37" t="str">
        <f>VLOOKUP(AJ108,[1]!T_PROCESO[#Data],2,FALSE)</f>
        <v>Dirección General</v>
      </c>
      <c r="AL108" s="38" t="s">
        <v>287</v>
      </c>
      <c r="AM108" s="150">
        <v>45218</v>
      </c>
      <c r="AN108" s="150">
        <v>45231</v>
      </c>
      <c r="AO108" s="150">
        <v>45290</v>
      </c>
      <c r="AP108" s="71">
        <v>2</v>
      </c>
      <c r="AQ108" s="145">
        <v>45218</v>
      </c>
      <c r="AR108" s="73">
        <v>9900000210</v>
      </c>
      <c r="AS108" s="68">
        <v>45208</v>
      </c>
      <c r="AT108" s="74">
        <v>118491928</v>
      </c>
      <c r="AU108" s="73">
        <v>4600000299</v>
      </c>
      <c r="AV108" s="68">
        <v>45219</v>
      </c>
      <c r="AW108" s="110">
        <v>9635850</v>
      </c>
      <c r="AX108" s="46">
        <f>IF([1]!Contratacion2023[[#This Row],[ADICIÓN/PRÓRROGA]]="NO","N/A",[1]!Contratacion2023[[#This Row],[FECHA FIN PRORROGA]])</f>
        <v>45290</v>
      </c>
      <c r="AY108" s="75">
        <f>[1]!Contratacion2023[[#This Row],[FECHA TERMINACION AMPLIADA]]-[1]!Contratacion2023[[#This Row],[FECHA FINALIZACION INICIAL]]</f>
        <v>60</v>
      </c>
      <c r="AZ108" s="153">
        <f>[1]!Contratacion2023[[#This Row],[PLAZO DE EJECUCIÓN AMPLIADO (DIAS)]]/30</f>
        <v>2</v>
      </c>
      <c r="BA108" s="153"/>
      <c r="BB108" s="47">
        <f>[1]!Contratacion2023[[#This Row],[VALOR INICIAL CONTRATO (NUM)]]+[1]!Contratacion2023[[#This Row],[VALOR CRP ADC]]</f>
        <v>38543400</v>
      </c>
      <c r="BC108" s="48">
        <f>[1]!Contratacion2023[[#This Row],[VALOR INICIAL CONTRATO (NUM)]]+[1]!Contratacion2023[[#This Row],[VALOR CRP ADC]]</f>
        <v>38543400</v>
      </c>
      <c r="BD108" s="48"/>
      <c r="BE108" s="48">
        <f>[1]!Contratacion2023[[#This Row],[VALOR TOTAL DEL CONTRATO]]-[1]!Contratacion2023[[#This Row],[VALOR VIGENTE]]</f>
        <v>0</v>
      </c>
      <c r="BJ108" s="51"/>
      <c r="BL108" s="73"/>
      <c r="BM108" s="51"/>
    </row>
    <row r="109" spans="1:65" x14ac:dyDescent="0.25">
      <c r="A109" s="53" t="s">
        <v>65</v>
      </c>
      <c r="B109" s="54" t="s">
        <v>66</v>
      </c>
      <c r="C109" s="54" t="s">
        <v>67</v>
      </c>
      <c r="D109" s="79" t="s">
        <v>68</v>
      </c>
      <c r="E109" s="54" t="s">
        <v>69</v>
      </c>
      <c r="F109" s="54" t="s">
        <v>70</v>
      </c>
      <c r="G109" s="55" t="s">
        <v>541</v>
      </c>
      <c r="H109" s="56" t="s">
        <v>542</v>
      </c>
      <c r="I109" s="57">
        <v>45050</v>
      </c>
      <c r="J109" s="59" t="s">
        <v>85</v>
      </c>
      <c r="K109" s="75" t="s">
        <v>541</v>
      </c>
      <c r="L109" s="59" t="s">
        <v>543</v>
      </c>
      <c r="M109" s="60" t="s">
        <v>91</v>
      </c>
      <c r="N109" s="59" t="s">
        <v>76</v>
      </c>
      <c r="O109" s="61">
        <v>1130670679</v>
      </c>
      <c r="P109" s="55">
        <v>7</v>
      </c>
      <c r="Q109" s="57">
        <v>45051</v>
      </c>
      <c r="R109" s="62">
        <v>45054</v>
      </c>
      <c r="S109" s="59" t="s">
        <v>529</v>
      </c>
      <c r="T109" s="63">
        <v>45230</v>
      </c>
      <c r="U109" s="123">
        <v>6</v>
      </c>
      <c r="V109" s="64">
        <v>21474174</v>
      </c>
      <c r="W109" s="123">
        <v>6</v>
      </c>
      <c r="X109" s="65">
        <v>3579029</v>
      </c>
      <c r="Y109" s="29" t="str" cm="1">
        <f t="array" ref="Y109">_xlfn.XLOOKUP([1]!Contratacion2023[[#This Row],[VALOR CUOTA (NUM)]],[1]LISTAS!$A$114:$A$124,[1]!NIVEL_HONORARIOS_PS[PERFIL])</f>
        <v>PROFESIONAL</v>
      </c>
      <c r="Z109" s="66">
        <v>9900000097</v>
      </c>
      <c r="AA109" s="194" t="s">
        <v>530</v>
      </c>
      <c r="AB109" s="194" t="s">
        <v>531</v>
      </c>
      <c r="AC109" s="68">
        <v>45044</v>
      </c>
      <c r="AD109" s="67">
        <v>334001640</v>
      </c>
      <c r="AE109" s="72">
        <v>4600000142</v>
      </c>
      <c r="AF109" s="34">
        <v>45051</v>
      </c>
      <c r="AG109" s="69">
        <v>21474174</v>
      </c>
      <c r="AH109" s="37" t="s">
        <v>79</v>
      </c>
      <c r="AI109" s="37" t="str">
        <f>VLOOKUP(AH109,[1]!T_SUPERVISOR[#Data],2,FALSE)</f>
        <v>Asesora de Dirección</v>
      </c>
      <c r="AJ109" s="37" t="s">
        <v>80</v>
      </c>
      <c r="AK109" s="37" t="str">
        <f>VLOOKUP(AJ109,[1]!T_PROCESO[#Data],2,FALSE)</f>
        <v>Dirección General</v>
      </c>
      <c r="AL109" s="38" t="s">
        <v>287</v>
      </c>
      <c r="AM109" s="150">
        <v>45217</v>
      </c>
      <c r="AN109" s="150">
        <v>45231</v>
      </c>
      <c r="AO109" s="150">
        <v>45290</v>
      </c>
      <c r="AP109" s="71">
        <v>2</v>
      </c>
      <c r="AQ109" s="145">
        <v>45217</v>
      </c>
      <c r="AR109" s="73">
        <v>9900000210</v>
      </c>
      <c r="AS109" s="68">
        <v>45208</v>
      </c>
      <c r="AT109" s="74">
        <v>118491928</v>
      </c>
      <c r="AU109" s="73">
        <v>4600000297</v>
      </c>
      <c r="AV109" s="68">
        <v>45219</v>
      </c>
      <c r="AW109" s="110">
        <v>7158058</v>
      </c>
      <c r="AX109" s="46">
        <f>IF([1]!Contratacion2023[[#This Row],[ADICIÓN/PRÓRROGA]]="NO","N/A",[1]!Contratacion2023[[#This Row],[FECHA FIN PRORROGA]])</f>
        <v>45290</v>
      </c>
      <c r="AY109" s="75">
        <f>[1]!Contratacion2023[[#This Row],[FECHA TERMINACION AMPLIADA]]-[1]!Contratacion2023[[#This Row],[FECHA FINALIZACION INICIAL]]</f>
        <v>60</v>
      </c>
      <c r="AZ109" s="153">
        <f>[1]!Contratacion2023[[#This Row],[PLAZO DE EJECUCIÓN AMPLIADO (DIAS)]]/30</f>
        <v>2</v>
      </c>
      <c r="BA109" s="153"/>
      <c r="BB109" s="47">
        <f>[1]!Contratacion2023[[#This Row],[VALOR INICIAL CONTRATO (NUM)]]+[1]!Contratacion2023[[#This Row],[VALOR CRP ADC]]</f>
        <v>28632232</v>
      </c>
      <c r="BC109" s="48">
        <f>[1]!Contratacion2023[[#This Row],[VALOR INICIAL CONTRATO (NUM)]]+[1]!Contratacion2023[[#This Row],[VALOR CRP ADC]]</f>
        <v>28632232</v>
      </c>
      <c r="BD109" s="48"/>
      <c r="BE109" s="48">
        <f>[1]!Contratacion2023[[#This Row],[VALOR TOTAL DEL CONTRATO]]-[1]!Contratacion2023[[#This Row],[VALOR VIGENTE]]</f>
        <v>0</v>
      </c>
      <c r="BJ109" s="51"/>
      <c r="BL109" s="73"/>
      <c r="BM109" s="51"/>
    </row>
    <row r="110" spans="1:65" x14ac:dyDescent="0.25">
      <c r="A110" s="53" t="s">
        <v>65</v>
      </c>
      <c r="B110" s="54" t="s">
        <v>66</v>
      </c>
      <c r="C110" s="54" t="s">
        <v>67</v>
      </c>
      <c r="D110" s="79" t="s">
        <v>68</v>
      </c>
      <c r="E110" s="54" t="s">
        <v>82</v>
      </c>
      <c r="F110" s="54" t="s">
        <v>70</v>
      </c>
      <c r="G110" s="55" t="s">
        <v>544</v>
      </c>
      <c r="H110" s="56" t="s">
        <v>545</v>
      </c>
      <c r="I110" s="57">
        <v>45050</v>
      </c>
      <c r="J110" s="59" t="s">
        <v>85</v>
      </c>
      <c r="K110" s="75" t="s">
        <v>544</v>
      </c>
      <c r="L110" s="59" t="s">
        <v>546</v>
      </c>
      <c r="M110" s="60" t="s">
        <v>87</v>
      </c>
      <c r="N110" s="59" t="s">
        <v>76</v>
      </c>
      <c r="O110" s="61">
        <v>1127940100</v>
      </c>
      <c r="P110" s="55">
        <v>3</v>
      </c>
      <c r="Q110" s="57">
        <v>45051</v>
      </c>
      <c r="R110" s="62">
        <v>45054</v>
      </c>
      <c r="S110" s="59" t="s">
        <v>529</v>
      </c>
      <c r="T110" s="63">
        <v>45230</v>
      </c>
      <c r="U110" s="123">
        <v>6</v>
      </c>
      <c r="V110" s="64">
        <v>18711000</v>
      </c>
      <c r="W110" s="123">
        <v>6</v>
      </c>
      <c r="X110" s="65">
        <v>3118500</v>
      </c>
      <c r="Y110" s="29" t="str" cm="1">
        <f t="array" ref="Y110">_xlfn.XLOOKUP([1]!Contratacion2023[[#This Row],[VALOR CUOTA (NUM)]],[1]LISTAS!$A$114:$A$124,[1]!NIVEL_HONORARIOS_PS[PERFIL])</f>
        <v>TÉCNICO NIVEL II</v>
      </c>
      <c r="Z110" s="66">
        <v>9900000099</v>
      </c>
      <c r="AA110" s="67" t="s">
        <v>530</v>
      </c>
      <c r="AB110" s="194" t="s">
        <v>531</v>
      </c>
      <c r="AC110" s="68">
        <v>45044</v>
      </c>
      <c r="AD110" s="67">
        <v>131007240</v>
      </c>
      <c r="AE110" s="72">
        <v>4600000152</v>
      </c>
      <c r="AF110" s="34">
        <v>45051</v>
      </c>
      <c r="AG110" s="69">
        <v>18711000</v>
      </c>
      <c r="AH110" s="37" t="s">
        <v>79</v>
      </c>
      <c r="AI110" s="37" t="str">
        <f>VLOOKUP(AH110,[1]!T_SUPERVISOR[#Data],2,FALSE)</f>
        <v>Asesora de Dirección</v>
      </c>
      <c r="AJ110" s="37" t="s">
        <v>80</v>
      </c>
      <c r="AK110" s="37" t="str">
        <f>VLOOKUP(AJ110,[1]!T_PROCESO[#Data],2,FALSE)</f>
        <v>Dirección General</v>
      </c>
      <c r="AL110" s="38" t="s">
        <v>287</v>
      </c>
      <c r="AM110" s="150">
        <v>45217</v>
      </c>
      <c r="AN110" s="150">
        <v>45231</v>
      </c>
      <c r="AO110" s="150">
        <v>45290</v>
      </c>
      <c r="AP110" s="71">
        <v>2</v>
      </c>
      <c r="AQ110" s="145">
        <v>45217</v>
      </c>
      <c r="AR110" s="73">
        <v>9900000209</v>
      </c>
      <c r="AS110" s="68">
        <v>45208</v>
      </c>
      <c r="AT110" s="74">
        <v>53029620</v>
      </c>
      <c r="AU110" s="73">
        <v>4600000289</v>
      </c>
      <c r="AV110" s="68">
        <v>45219</v>
      </c>
      <c r="AW110" s="110">
        <v>6237000</v>
      </c>
      <c r="AX110" s="46">
        <f>IF([1]!Contratacion2023[[#This Row],[ADICIÓN/PRÓRROGA]]="NO","N/A",[1]!Contratacion2023[[#This Row],[FECHA FIN PRORROGA]])</f>
        <v>45290</v>
      </c>
      <c r="AY110" s="75">
        <f>[1]!Contratacion2023[[#This Row],[FECHA TERMINACION AMPLIADA]]-[1]!Contratacion2023[[#This Row],[FECHA FINALIZACION INICIAL]]</f>
        <v>60</v>
      </c>
      <c r="AZ110" s="153">
        <f>[1]!Contratacion2023[[#This Row],[PLAZO DE EJECUCIÓN AMPLIADO (DIAS)]]/30</f>
        <v>2</v>
      </c>
      <c r="BA110" s="153"/>
      <c r="BB110" s="47">
        <f>[1]!Contratacion2023[[#This Row],[VALOR INICIAL CONTRATO (NUM)]]+[1]!Contratacion2023[[#This Row],[VALOR CRP ADC]]</f>
        <v>24948000</v>
      </c>
      <c r="BC110" s="48">
        <f>[1]!Contratacion2023[[#This Row],[VALOR INICIAL CONTRATO (NUM)]]+[1]!Contratacion2023[[#This Row],[VALOR CRP ADC]]</f>
        <v>24948000</v>
      </c>
      <c r="BD110" s="48"/>
      <c r="BE110" s="48">
        <f>[1]!Contratacion2023[[#This Row],[VALOR TOTAL DEL CONTRATO]]-[1]!Contratacion2023[[#This Row],[VALOR VIGENTE]]</f>
        <v>0</v>
      </c>
      <c r="BJ110" s="51"/>
      <c r="BL110" s="73"/>
      <c r="BM110" s="51"/>
    </row>
    <row r="111" spans="1:65" x14ac:dyDescent="0.25">
      <c r="A111" s="53" t="s">
        <v>65</v>
      </c>
      <c r="B111" s="54" t="s">
        <v>66</v>
      </c>
      <c r="C111" s="54" t="s">
        <v>67</v>
      </c>
      <c r="D111" s="79" t="s">
        <v>68</v>
      </c>
      <c r="E111" s="54" t="s">
        <v>69</v>
      </c>
      <c r="F111" s="54" t="s">
        <v>70</v>
      </c>
      <c r="G111" s="55" t="s">
        <v>547</v>
      </c>
      <c r="H111" s="56" t="s">
        <v>548</v>
      </c>
      <c r="I111" s="57">
        <v>45051</v>
      </c>
      <c r="J111" s="59" t="s">
        <v>85</v>
      </c>
      <c r="K111" s="75" t="s">
        <v>547</v>
      </c>
      <c r="L111" s="59" t="s">
        <v>549</v>
      </c>
      <c r="M111" s="60" t="s">
        <v>110</v>
      </c>
      <c r="N111" s="59" t="s">
        <v>76</v>
      </c>
      <c r="O111" s="61">
        <v>38554459</v>
      </c>
      <c r="P111" s="55">
        <v>2</v>
      </c>
      <c r="Q111" s="57">
        <v>45051</v>
      </c>
      <c r="R111" s="62">
        <v>45054</v>
      </c>
      <c r="S111" s="59" t="s">
        <v>529</v>
      </c>
      <c r="T111" s="63">
        <v>45230</v>
      </c>
      <c r="U111" s="123">
        <v>6</v>
      </c>
      <c r="V111" s="64">
        <v>21474174</v>
      </c>
      <c r="W111" s="123">
        <v>6</v>
      </c>
      <c r="X111" s="65">
        <v>3579029</v>
      </c>
      <c r="Y111" s="29" t="str" cm="1">
        <f t="array" ref="Y111">_xlfn.XLOOKUP([1]!Contratacion2023[[#This Row],[VALOR CUOTA (NUM)]],[1]LISTAS!$A$114:$A$124,[1]!NIVEL_HONORARIOS_PS[PERFIL])</f>
        <v>PROFESIONAL</v>
      </c>
      <c r="Z111" s="66">
        <v>9900000097</v>
      </c>
      <c r="AA111" s="194" t="s">
        <v>530</v>
      </c>
      <c r="AB111" s="194" t="s">
        <v>531</v>
      </c>
      <c r="AC111" s="68">
        <v>45044</v>
      </c>
      <c r="AD111" s="67">
        <v>334001640</v>
      </c>
      <c r="AE111" s="72">
        <v>4600000153</v>
      </c>
      <c r="AF111" s="34">
        <v>45051</v>
      </c>
      <c r="AG111" s="69">
        <v>21474174</v>
      </c>
      <c r="AH111" s="37" t="s">
        <v>111</v>
      </c>
      <c r="AI111" s="37" t="str">
        <f>VLOOKUP(AH111,[1]!T_SUPERVISOR[#Data],2,FALSE)</f>
        <v>Profesional Universitario Código 219 Grado 1</v>
      </c>
      <c r="AJ111" s="37" t="s">
        <v>112</v>
      </c>
      <c r="AK111" s="37" t="str">
        <f>VLOOKUP(AJ111,[1]!T_PROCESO[#Data],2,FALSE)</f>
        <v>Dirección Administrativa y Financiera</v>
      </c>
      <c r="AL111" s="38" t="s">
        <v>287</v>
      </c>
      <c r="AM111" s="150">
        <v>45218</v>
      </c>
      <c r="AN111" s="150">
        <v>45231</v>
      </c>
      <c r="AO111" s="150">
        <v>45290</v>
      </c>
      <c r="AP111" s="71">
        <v>2</v>
      </c>
      <c r="AQ111" s="145">
        <v>45218</v>
      </c>
      <c r="AR111" s="73">
        <v>9900000210</v>
      </c>
      <c r="AS111" s="68">
        <v>45208</v>
      </c>
      <c r="AT111" s="74">
        <v>118491928</v>
      </c>
      <c r="AU111" s="73">
        <v>4600000290</v>
      </c>
      <c r="AV111" s="68">
        <v>45219</v>
      </c>
      <c r="AW111" s="110">
        <v>7158058</v>
      </c>
      <c r="AX111" s="46">
        <f>IF([1]!Contratacion2023[[#This Row],[ADICIÓN/PRÓRROGA]]="NO","N/A",[1]!Contratacion2023[[#This Row],[FECHA FIN PRORROGA]])</f>
        <v>45290</v>
      </c>
      <c r="AY111" s="75">
        <f>[1]!Contratacion2023[[#This Row],[FECHA TERMINACION AMPLIADA]]-[1]!Contratacion2023[[#This Row],[FECHA FINALIZACION INICIAL]]</f>
        <v>60</v>
      </c>
      <c r="AZ111" s="153">
        <f>[1]!Contratacion2023[[#This Row],[PLAZO DE EJECUCIÓN AMPLIADO (DIAS)]]/30</f>
        <v>2</v>
      </c>
      <c r="BA111" s="153"/>
      <c r="BB111" s="47">
        <f>[1]!Contratacion2023[[#This Row],[VALOR INICIAL CONTRATO (NUM)]]+[1]!Contratacion2023[[#This Row],[VALOR CRP ADC]]</f>
        <v>28632232</v>
      </c>
      <c r="BC111" s="48">
        <f>[1]!Contratacion2023[[#This Row],[VALOR INICIAL CONTRATO (NUM)]]+[1]!Contratacion2023[[#This Row],[VALOR CRP ADC]]</f>
        <v>28632232</v>
      </c>
      <c r="BD111" s="48"/>
      <c r="BE111" s="48">
        <f>[1]!Contratacion2023[[#This Row],[VALOR TOTAL DEL CONTRATO]]-[1]!Contratacion2023[[#This Row],[VALOR VIGENTE]]</f>
        <v>0</v>
      </c>
      <c r="BJ111" s="51"/>
      <c r="BL111" s="73"/>
      <c r="BM111" s="51"/>
    </row>
    <row r="112" spans="1:65" x14ac:dyDescent="0.25">
      <c r="A112" s="53" t="s">
        <v>65</v>
      </c>
      <c r="B112" s="54" t="s">
        <v>66</v>
      </c>
      <c r="C112" s="54" t="s">
        <v>67</v>
      </c>
      <c r="D112" s="79" t="s">
        <v>68</v>
      </c>
      <c r="E112" s="54" t="s">
        <v>82</v>
      </c>
      <c r="F112" s="54" t="s">
        <v>70</v>
      </c>
      <c r="G112" s="55" t="s">
        <v>550</v>
      </c>
      <c r="H112" s="56" t="s">
        <v>551</v>
      </c>
      <c r="I112" s="57">
        <v>45051</v>
      </c>
      <c r="J112" s="59" t="s">
        <v>85</v>
      </c>
      <c r="K112" s="75" t="s">
        <v>550</v>
      </c>
      <c r="L112" s="59" t="s">
        <v>552</v>
      </c>
      <c r="M112" s="60" t="s">
        <v>116</v>
      </c>
      <c r="N112" s="59" t="s">
        <v>76</v>
      </c>
      <c r="O112" s="61">
        <v>31275377</v>
      </c>
      <c r="P112" s="55">
        <v>4</v>
      </c>
      <c r="Q112" s="57">
        <v>45051</v>
      </c>
      <c r="R112" s="62">
        <v>45054</v>
      </c>
      <c r="S112" s="59" t="s">
        <v>529</v>
      </c>
      <c r="T112" s="63">
        <v>45230</v>
      </c>
      <c r="U112" s="123">
        <v>6</v>
      </c>
      <c r="V112" s="64">
        <v>14040810</v>
      </c>
      <c r="W112" s="123">
        <v>6</v>
      </c>
      <c r="X112" s="65">
        <v>2340135</v>
      </c>
      <c r="Y112" s="29" t="str" cm="1">
        <f t="array" ref="Y112">_xlfn.XLOOKUP([1]!Contratacion2023[[#This Row],[VALOR CUOTA (NUM)]],[1]LISTAS!$A$114:$A$124,[1]!NIVEL_HONORARIOS_PS[PERFIL])</f>
        <v>TÉCNICO NIVEL I</v>
      </c>
      <c r="Z112" s="66">
        <v>9900000099</v>
      </c>
      <c r="AA112" s="67" t="s">
        <v>530</v>
      </c>
      <c r="AB112" s="194" t="s">
        <v>531</v>
      </c>
      <c r="AC112" s="68">
        <v>45044</v>
      </c>
      <c r="AD112" s="67">
        <v>131007240</v>
      </c>
      <c r="AE112" s="72">
        <v>4600000133</v>
      </c>
      <c r="AF112" s="34">
        <v>45051</v>
      </c>
      <c r="AG112" s="69">
        <v>14040810</v>
      </c>
      <c r="AH112" s="37" t="s">
        <v>111</v>
      </c>
      <c r="AI112" s="37" t="str">
        <f>VLOOKUP(AH112,[1]!T_SUPERVISOR[#Data],2,FALSE)</f>
        <v>Profesional Universitario Código 219 Grado 1</v>
      </c>
      <c r="AJ112" s="37" t="s">
        <v>112</v>
      </c>
      <c r="AK112" s="37" t="str">
        <f>VLOOKUP(AJ112,[1]!T_PROCESO[#Data],2,FALSE)</f>
        <v>Dirección Administrativa y Financiera</v>
      </c>
      <c r="AL112" s="38" t="s">
        <v>287</v>
      </c>
      <c r="AM112" s="150">
        <v>45217</v>
      </c>
      <c r="AN112" s="150">
        <v>45231</v>
      </c>
      <c r="AO112" s="150">
        <v>45290</v>
      </c>
      <c r="AP112" s="71">
        <v>2</v>
      </c>
      <c r="AQ112" s="145">
        <v>45217</v>
      </c>
      <c r="AR112" s="73">
        <v>9900000209</v>
      </c>
      <c r="AS112" s="68">
        <v>45208</v>
      </c>
      <c r="AT112" s="74">
        <v>53029620</v>
      </c>
      <c r="AU112" s="73">
        <v>4600000291</v>
      </c>
      <c r="AV112" s="68">
        <v>45219</v>
      </c>
      <c r="AW112" s="110">
        <v>4680270</v>
      </c>
      <c r="AX112" s="46">
        <f>IF([1]!Contratacion2023[[#This Row],[ADICIÓN/PRÓRROGA]]="NO","N/A",[1]!Contratacion2023[[#This Row],[FECHA FIN PRORROGA]])</f>
        <v>45290</v>
      </c>
      <c r="AY112" s="75">
        <f>[1]!Contratacion2023[[#This Row],[FECHA TERMINACION AMPLIADA]]-[1]!Contratacion2023[[#This Row],[FECHA FINALIZACION INICIAL]]</f>
        <v>60</v>
      </c>
      <c r="AZ112" s="153">
        <f>[1]!Contratacion2023[[#This Row],[PLAZO DE EJECUCIÓN AMPLIADO (DIAS)]]/30</f>
        <v>2</v>
      </c>
      <c r="BA112" s="153"/>
      <c r="BB112" s="47">
        <f>[1]!Contratacion2023[[#This Row],[VALOR INICIAL CONTRATO (NUM)]]+[1]!Contratacion2023[[#This Row],[VALOR CRP ADC]]</f>
        <v>18721080</v>
      </c>
      <c r="BC112" s="48">
        <f>[1]!Contratacion2023[[#This Row],[VALOR INICIAL CONTRATO (NUM)]]+[1]!Contratacion2023[[#This Row],[VALOR CRP ADC]]</f>
        <v>18721080</v>
      </c>
      <c r="BD112" s="48"/>
      <c r="BE112" s="48">
        <f>[1]!Contratacion2023[[#This Row],[VALOR TOTAL DEL CONTRATO]]-[1]!Contratacion2023[[#This Row],[VALOR VIGENTE]]</f>
        <v>0</v>
      </c>
      <c r="BJ112" s="51"/>
      <c r="BL112" s="73"/>
      <c r="BM112" s="51"/>
    </row>
    <row r="113" spans="1:65" x14ac:dyDescent="0.25">
      <c r="A113" s="53" t="s">
        <v>65</v>
      </c>
      <c r="B113" s="54" t="s">
        <v>66</v>
      </c>
      <c r="C113" s="54" t="s">
        <v>67</v>
      </c>
      <c r="D113" s="79" t="s">
        <v>68</v>
      </c>
      <c r="E113" s="54" t="s">
        <v>82</v>
      </c>
      <c r="F113" s="54" t="s">
        <v>70</v>
      </c>
      <c r="G113" s="55" t="s">
        <v>553</v>
      </c>
      <c r="H113" s="56" t="s">
        <v>554</v>
      </c>
      <c r="I113" s="57">
        <v>45051</v>
      </c>
      <c r="J113" s="59" t="s">
        <v>85</v>
      </c>
      <c r="K113" s="75" t="s">
        <v>553</v>
      </c>
      <c r="L113" s="59" t="s">
        <v>555</v>
      </c>
      <c r="M113" s="60" t="s">
        <v>120</v>
      </c>
      <c r="N113" s="59" t="s">
        <v>76</v>
      </c>
      <c r="O113" s="61">
        <v>1107530941</v>
      </c>
      <c r="P113" s="55">
        <v>0</v>
      </c>
      <c r="Q113" s="57">
        <v>45051</v>
      </c>
      <c r="R113" s="62">
        <v>45054</v>
      </c>
      <c r="S113" s="59" t="s">
        <v>529</v>
      </c>
      <c r="T113" s="63">
        <v>45230</v>
      </c>
      <c r="U113" s="123"/>
      <c r="V113" s="64">
        <v>18711000</v>
      </c>
      <c r="W113" s="123">
        <v>6</v>
      </c>
      <c r="X113" s="65">
        <v>3118500</v>
      </c>
      <c r="Y113" s="29" t="str" cm="1">
        <f t="array" ref="Y113">_xlfn.XLOOKUP([1]!Contratacion2023[[#This Row],[VALOR CUOTA (NUM)]],[1]LISTAS!$A$114:$A$124,[1]!NIVEL_HONORARIOS_PS[PERFIL])</f>
        <v>TÉCNICO NIVEL II</v>
      </c>
      <c r="Z113" s="66">
        <v>9900000099</v>
      </c>
      <c r="AA113" s="67" t="s">
        <v>530</v>
      </c>
      <c r="AB113" s="194" t="s">
        <v>531</v>
      </c>
      <c r="AC113" s="68">
        <v>45044</v>
      </c>
      <c r="AD113" s="67">
        <v>131007240</v>
      </c>
      <c r="AE113" s="72">
        <v>4600000134</v>
      </c>
      <c r="AF113" s="34">
        <v>45051</v>
      </c>
      <c r="AG113" s="69">
        <v>18711000</v>
      </c>
      <c r="AH113" s="37" t="s">
        <v>111</v>
      </c>
      <c r="AI113" s="37" t="str">
        <f>VLOOKUP(AH113,[1]!T_SUPERVISOR[#Data],2,FALSE)</f>
        <v>Profesional Universitario Código 219 Grado 1</v>
      </c>
      <c r="AJ113" s="37" t="s">
        <v>112</v>
      </c>
      <c r="AK113" s="37" t="str">
        <f>VLOOKUP(AJ113,[1]!T_PROCESO[#Data],2,FALSE)</f>
        <v>Dirección Administrativa y Financiera</v>
      </c>
      <c r="AL113" s="38" t="s">
        <v>81</v>
      </c>
      <c r="AM113" s="70"/>
      <c r="AN113" s="70"/>
      <c r="AO113" s="70"/>
      <c r="AQ113" s="72"/>
      <c r="AR113" s="73"/>
      <c r="AS113" s="73"/>
      <c r="AU113" s="73"/>
      <c r="AV113" s="73"/>
      <c r="AW113" s="110">
        <f>IF([1]!Contratacion2023[[#This Row],[ADICIÓN/PRÓRROGA]]="NO",0)</f>
        <v>0</v>
      </c>
      <c r="AX113" s="46" t="str">
        <f>IF([1]!Contratacion2023[[#This Row],[ADICIÓN/PRÓRROGA]]="NO","N/A",[1]!Contratacion2023[[#This Row],[FECHA FIN PRORROGA]])</f>
        <v>N/A</v>
      </c>
      <c r="AZ113" s="153"/>
      <c r="BA113" s="153"/>
      <c r="BB113" s="47">
        <f>[1]!Contratacion2023[[#This Row],[VALOR INICIAL CONTRATO (NUM)]]+[1]!Contratacion2023[[#This Row],[VALOR CRP ADC]]</f>
        <v>18711000</v>
      </c>
      <c r="BC113" s="48">
        <f>[1]!Contratacion2023[[#This Row],[VALOR INICIAL CONTRATO (NUM)]]+[1]!Contratacion2023[[#This Row],[VALOR CRP ADC]]</f>
        <v>18711000</v>
      </c>
      <c r="BD113" s="48"/>
      <c r="BE113" s="48">
        <f>[1]!Contratacion2023[[#This Row],[VALOR TOTAL DEL CONTRATO]]-[1]!Contratacion2023[[#This Row],[VALOR VIGENTE]]</f>
        <v>0</v>
      </c>
      <c r="BJ113" s="51"/>
      <c r="BL113" s="73"/>
      <c r="BM113" s="51"/>
    </row>
    <row r="114" spans="1:65" x14ac:dyDescent="0.25">
      <c r="A114" s="53" t="s">
        <v>65</v>
      </c>
      <c r="B114" s="54" t="s">
        <v>66</v>
      </c>
      <c r="C114" s="54" t="s">
        <v>67</v>
      </c>
      <c r="D114" s="79" t="s">
        <v>68</v>
      </c>
      <c r="E114" s="54" t="s">
        <v>69</v>
      </c>
      <c r="F114" s="54" t="s">
        <v>70</v>
      </c>
      <c r="G114" s="55" t="s">
        <v>556</v>
      </c>
      <c r="H114" s="56" t="s">
        <v>557</v>
      </c>
      <c r="I114" s="57">
        <v>45053</v>
      </c>
      <c r="J114" s="59" t="s">
        <v>85</v>
      </c>
      <c r="K114" s="75" t="s">
        <v>556</v>
      </c>
      <c r="L114" s="59" t="s">
        <v>558</v>
      </c>
      <c r="M114" s="60" t="s">
        <v>124</v>
      </c>
      <c r="N114" s="59" t="s">
        <v>106</v>
      </c>
      <c r="O114" s="61">
        <v>6102076</v>
      </c>
      <c r="P114" s="55">
        <v>1</v>
      </c>
      <c r="Q114" s="57">
        <v>45054</v>
      </c>
      <c r="R114" s="62">
        <v>45055</v>
      </c>
      <c r="S114" s="59" t="s">
        <v>529</v>
      </c>
      <c r="T114" s="63">
        <v>45230</v>
      </c>
      <c r="U114" s="123">
        <v>6</v>
      </c>
      <c r="V114" s="64">
        <v>21474174</v>
      </c>
      <c r="W114" s="123">
        <v>6</v>
      </c>
      <c r="X114" s="65">
        <v>3579029</v>
      </c>
      <c r="Y114" s="29" t="str" cm="1">
        <f t="array" ref="Y114">_xlfn.XLOOKUP([1]!Contratacion2023[[#This Row],[VALOR CUOTA (NUM)]],[1]LISTAS!$A$114:$A$124,[1]!NIVEL_HONORARIOS_PS[PERFIL])</f>
        <v>PROFESIONAL</v>
      </c>
      <c r="Z114" s="66">
        <v>9900000097</v>
      </c>
      <c r="AA114" s="194" t="s">
        <v>530</v>
      </c>
      <c r="AB114" s="194" t="s">
        <v>531</v>
      </c>
      <c r="AC114" s="68">
        <v>45044</v>
      </c>
      <c r="AD114" s="67">
        <v>334001640</v>
      </c>
      <c r="AE114" s="72">
        <v>4600000161</v>
      </c>
      <c r="AF114" s="34">
        <v>45054</v>
      </c>
      <c r="AG114" s="69">
        <v>21474174</v>
      </c>
      <c r="AH114" s="37" t="s">
        <v>125</v>
      </c>
      <c r="AI114" s="37" t="str">
        <f>VLOOKUP(AH114,[1]!T_SUPERVISOR[#Data],2,FALSE)</f>
        <v>Profesional Universitario Código 219 Grado 1</v>
      </c>
      <c r="AJ114" s="37" t="s">
        <v>126</v>
      </c>
      <c r="AK114" s="37" t="str">
        <f>VLOOKUP(AJ114,[1]!T_PROCESO[#Data],2,FALSE)</f>
        <v>Dirección General</v>
      </c>
      <c r="AL114" s="38" t="s">
        <v>287</v>
      </c>
      <c r="AM114" s="150">
        <v>45217</v>
      </c>
      <c r="AN114" s="150">
        <v>45231</v>
      </c>
      <c r="AO114" s="150">
        <v>45290</v>
      </c>
      <c r="AP114" s="71">
        <v>2</v>
      </c>
      <c r="AQ114" s="145">
        <v>45217</v>
      </c>
      <c r="AR114" s="73">
        <v>9900000210</v>
      </c>
      <c r="AS114" s="68">
        <v>45208</v>
      </c>
      <c r="AT114" s="74">
        <v>118491928</v>
      </c>
      <c r="AU114" s="73">
        <v>4600000293</v>
      </c>
      <c r="AV114" s="68">
        <v>45219</v>
      </c>
      <c r="AW114" s="110">
        <v>7158058</v>
      </c>
      <c r="AX114" s="46">
        <f>IF([1]!Contratacion2023[[#This Row],[ADICIÓN/PRÓRROGA]]="NO","N/A",[1]!Contratacion2023[[#This Row],[FECHA FIN PRORROGA]])</f>
        <v>45290</v>
      </c>
      <c r="AY114" s="75">
        <f>[1]!Contratacion2023[[#This Row],[FECHA TERMINACION AMPLIADA]]-[1]!Contratacion2023[[#This Row],[FECHA FINALIZACION INICIAL]]</f>
        <v>60</v>
      </c>
      <c r="AZ114" s="153">
        <f>[1]!Contratacion2023[[#This Row],[PLAZO DE EJECUCIÓN AMPLIADO (DIAS)]]/30</f>
        <v>2</v>
      </c>
      <c r="BA114" s="153"/>
      <c r="BB114" s="47">
        <f>[1]!Contratacion2023[[#This Row],[VALOR INICIAL CONTRATO (NUM)]]+[1]!Contratacion2023[[#This Row],[VALOR CRP ADC]]</f>
        <v>28632232</v>
      </c>
      <c r="BC114" s="48">
        <f>[1]!Contratacion2023[[#This Row],[VALOR INICIAL CONTRATO (NUM)]]+[1]!Contratacion2023[[#This Row],[VALOR CRP ADC]]</f>
        <v>28632232</v>
      </c>
      <c r="BD114" s="48"/>
      <c r="BE114" s="48">
        <f>[1]!Contratacion2023[[#This Row],[VALOR TOTAL DEL CONTRATO]]-[1]!Contratacion2023[[#This Row],[VALOR VIGENTE]]</f>
        <v>0</v>
      </c>
      <c r="BJ114" s="51"/>
      <c r="BL114" s="73"/>
      <c r="BM114" s="51"/>
    </row>
    <row r="115" spans="1:65" x14ac:dyDescent="0.25">
      <c r="A115" s="53" t="s">
        <v>65</v>
      </c>
      <c r="B115" s="54" t="s">
        <v>66</v>
      </c>
      <c r="C115" s="54" t="s">
        <v>67</v>
      </c>
      <c r="D115" s="79" t="s">
        <v>68</v>
      </c>
      <c r="E115" s="54" t="s">
        <v>69</v>
      </c>
      <c r="F115" s="54" t="s">
        <v>70</v>
      </c>
      <c r="G115" s="55" t="s">
        <v>559</v>
      </c>
      <c r="H115" s="56" t="s">
        <v>560</v>
      </c>
      <c r="I115" s="57">
        <v>45053</v>
      </c>
      <c r="J115" s="59" t="s">
        <v>85</v>
      </c>
      <c r="K115" s="75" t="s">
        <v>559</v>
      </c>
      <c r="L115" s="59" t="s">
        <v>561</v>
      </c>
      <c r="M115" s="60" t="s">
        <v>130</v>
      </c>
      <c r="N115" s="59" t="s">
        <v>76</v>
      </c>
      <c r="O115" s="61">
        <v>38600108</v>
      </c>
      <c r="P115" s="55">
        <v>1</v>
      </c>
      <c r="Q115" s="57">
        <v>45054</v>
      </c>
      <c r="R115" s="62">
        <v>45055</v>
      </c>
      <c r="S115" s="59" t="s">
        <v>529</v>
      </c>
      <c r="T115" s="63">
        <v>45230</v>
      </c>
      <c r="U115" s="123">
        <v>6</v>
      </c>
      <c r="V115" s="64">
        <v>21474174</v>
      </c>
      <c r="W115" s="123">
        <v>6</v>
      </c>
      <c r="X115" s="65">
        <v>3579029</v>
      </c>
      <c r="Y115" s="29" t="str" cm="1">
        <f t="array" ref="Y115">_xlfn.XLOOKUP([1]!Contratacion2023[[#This Row],[VALOR CUOTA (NUM)]],[1]LISTAS!$A$114:$A$124,[1]!NIVEL_HONORARIOS_PS[PERFIL])</f>
        <v>PROFESIONAL</v>
      </c>
      <c r="Z115" s="66">
        <v>9900000097</v>
      </c>
      <c r="AA115" s="194" t="s">
        <v>530</v>
      </c>
      <c r="AB115" s="194" t="s">
        <v>531</v>
      </c>
      <c r="AC115" s="68">
        <v>45044</v>
      </c>
      <c r="AD115" s="67">
        <v>334001640</v>
      </c>
      <c r="AE115" s="72">
        <v>4600000162</v>
      </c>
      <c r="AF115" s="34">
        <v>45054</v>
      </c>
      <c r="AG115" s="69">
        <v>21474174</v>
      </c>
      <c r="AH115" s="37" t="s">
        <v>125</v>
      </c>
      <c r="AI115" s="37" t="str">
        <f>VLOOKUP(AH115,[1]!T_SUPERVISOR[#Data],2,FALSE)</f>
        <v>Profesional Universitario Código 219 Grado 1</v>
      </c>
      <c r="AJ115" s="37" t="s">
        <v>126</v>
      </c>
      <c r="AK115" s="37" t="str">
        <f>VLOOKUP(AJ115,[1]!T_PROCESO[#Data],2,FALSE)</f>
        <v>Dirección General</v>
      </c>
      <c r="AL115" s="38" t="s">
        <v>287</v>
      </c>
      <c r="AM115" s="150">
        <v>45217</v>
      </c>
      <c r="AN115" s="150">
        <v>45231</v>
      </c>
      <c r="AO115" s="150">
        <v>45290</v>
      </c>
      <c r="AP115" s="71">
        <v>2</v>
      </c>
      <c r="AQ115" s="145">
        <v>45217</v>
      </c>
      <c r="AR115" s="73">
        <v>9900000210</v>
      </c>
      <c r="AS115" s="68">
        <v>45208</v>
      </c>
      <c r="AT115" s="74">
        <v>118491928</v>
      </c>
      <c r="AU115" s="73">
        <v>4600000294</v>
      </c>
      <c r="AV115" s="68">
        <v>45219</v>
      </c>
      <c r="AW115" s="110">
        <v>7158058</v>
      </c>
      <c r="AX115" s="46">
        <f>IF([1]!Contratacion2023[[#This Row],[ADICIÓN/PRÓRROGA]]="NO","N/A",[1]!Contratacion2023[[#This Row],[FECHA FIN PRORROGA]])</f>
        <v>45290</v>
      </c>
      <c r="AY115" s="75">
        <f>[1]!Contratacion2023[[#This Row],[FECHA TERMINACION AMPLIADA]]-[1]!Contratacion2023[[#This Row],[FECHA FINALIZACION INICIAL]]</f>
        <v>60</v>
      </c>
      <c r="AZ115" s="153">
        <f>[1]!Contratacion2023[[#This Row],[PLAZO DE EJECUCIÓN AMPLIADO (DIAS)]]/30</f>
        <v>2</v>
      </c>
      <c r="BA115" s="153"/>
      <c r="BB115" s="47">
        <f>[1]!Contratacion2023[[#This Row],[VALOR INICIAL CONTRATO (NUM)]]+[1]!Contratacion2023[[#This Row],[VALOR CRP ADC]]</f>
        <v>28632232</v>
      </c>
      <c r="BC115" s="48">
        <f>[1]!Contratacion2023[[#This Row],[VALOR INICIAL CONTRATO (NUM)]]+[1]!Contratacion2023[[#This Row],[VALOR CRP ADC]]</f>
        <v>28632232</v>
      </c>
      <c r="BD115" s="48"/>
      <c r="BE115" s="48">
        <f>[1]!Contratacion2023[[#This Row],[VALOR TOTAL DEL CONTRATO]]-[1]!Contratacion2023[[#This Row],[VALOR VIGENTE]]</f>
        <v>0</v>
      </c>
      <c r="BJ115" s="51"/>
      <c r="BL115" s="73"/>
      <c r="BM115" s="51"/>
    </row>
    <row r="116" spans="1:65" x14ac:dyDescent="0.25">
      <c r="A116" s="53" t="s">
        <v>65</v>
      </c>
      <c r="B116" s="54" t="s">
        <v>66</v>
      </c>
      <c r="C116" s="54" t="s">
        <v>67</v>
      </c>
      <c r="D116" s="79" t="s">
        <v>68</v>
      </c>
      <c r="E116" s="54" t="s">
        <v>69</v>
      </c>
      <c r="F116" s="54" t="s">
        <v>70</v>
      </c>
      <c r="G116" s="55" t="s">
        <v>562</v>
      </c>
      <c r="H116" s="56" t="s">
        <v>563</v>
      </c>
      <c r="I116" s="57">
        <v>45053</v>
      </c>
      <c r="J116" s="59" t="s">
        <v>85</v>
      </c>
      <c r="K116" s="75" t="s">
        <v>562</v>
      </c>
      <c r="L116" s="59" t="s">
        <v>564</v>
      </c>
      <c r="M116" s="60" t="s">
        <v>134</v>
      </c>
      <c r="N116" s="59" t="s">
        <v>76</v>
      </c>
      <c r="O116" s="61">
        <v>1151952654</v>
      </c>
      <c r="P116" s="55">
        <v>0</v>
      </c>
      <c r="Q116" s="57">
        <v>45054</v>
      </c>
      <c r="R116" s="62">
        <v>45055</v>
      </c>
      <c r="S116" s="59" t="s">
        <v>529</v>
      </c>
      <c r="T116" s="63">
        <v>45230</v>
      </c>
      <c r="U116" s="123">
        <v>6</v>
      </c>
      <c r="V116" s="64">
        <v>21474174</v>
      </c>
      <c r="W116" s="123">
        <v>6</v>
      </c>
      <c r="X116" s="65">
        <v>3579029</v>
      </c>
      <c r="Y116" s="29" t="str" cm="1">
        <f t="array" ref="Y116">_xlfn.XLOOKUP([1]!Contratacion2023[[#This Row],[VALOR CUOTA (NUM)]],[1]LISTAS!$A$114:$A$124,[1]!NIVEL_HONORARIOS_PS[PERFIL])</f>
        <v>PROFESIONAL</v>
      </c>
      <c r="Z116" s="66">
        <v>9900000104</v>
      </c>
      <c r="AA116" s="194" t="s">
        <v>530</v>
      </c>
      <c r="AB116" s="194" t="s">
        <v>531</v>
      </c>
      <c r="AC116" s="68">
        <v>45044</v>
      </c>
      <c r="AD116" s="67">
        <v>42948348</v>
      </c>
      <c r="AE116" s="72">
        <v>4600000170</v>
      </c>
      <c r="AF116" s="34">
        <v>45054</v>
      </c>
      <c r="AG116" s="69">
        <v>21474174</v>
      </c>
      <c r="AH116" s="37" t="s">
        <v>125</v>
      </c>
      <c r="AI116" s="37" t="str">
        <f>VLOOKUP(AH116,[1]!T_SUPERVISOR[#Data],2,FALSE)</f>
        <v>Profesional Universitario Código 219 Grado 1</v>
      </c>
      <c r="AJ116" s="37" t="s">
        <v>135</v>
      </c>
      <c r="AK116" s="37" t="str">
        <f>VLOOKUP(AJ116,[1]!T_PROCESO[#Data],2,FALSE)</f>
        <v>Dirección General</v>
      </c>
      <c r="AL116" s="38" t="s">
        <v>287</v>
      </c>
      <c r="AM116" s="150">
        <v>45217</v>
      </c>
      <c r="AN116" s="150">
        <v>45231</v>
      </c>
      <c r="AO116" s="150">
        <v>45290</v>
      </c>
      <c r="AP116" s="71">
        <v>2</v>
      </c>
      <c r="AQ116" s="145">
        <v>45217</v>
      </c>
      <c r="AR116" s="73">
        <v>9900000210</v>
      </c>
      <c r="AS116" s="68">
        <v>45208</v>
      </c>
      <c r="AT116" s="74">
        <v>118491928</v>
      </c>
      <c r="AU116" s="73">
        <v>4600000292</v>
      </c>
      <c r="AV116" s="68">
        <v>45219</v>
      </c>
      <c r="AW116" s="110">
        <v>7158058</v>
      </c>
      <c r="AX116" s="46">
        <f>IF([1]!Contratacion2023[[#This Row],[ADICIÓN/PRÓRROGA]]="NO","N/A",[1]!Contratacion2023[[#This Row],[FECHA FIN PRORROGA]])</f>
        <v>45290</v>
      </c>
      <c r="AY116" s="75">
        <f>[1]!Contratacion2023[[#This Row],[FECHA TERMINACION AMPLIADA]]-[1]!Contratacion2023[[#This Row],[FECHA FINALIZACION INICIAL]]</f>
        <v>60</v>
      </c>
      <c r="AZ116" s="153">
        <f>[1]!Contratacion2023[[#This Row],[PLAZO DE EJECUCIÓN AMPLIADO (DIAS)]]/30</f>
        <v>2</v>
      </c>
      <c r="BA116" s="153"/>
      <c r="BB116" s="47">
        <f>[1]!Contratacion2023[[#This Row],[VALOR INICIAL CONTRATO (NUM)]]+[1]!Contratacion2023[[#This Row],[VALOR CRP ADC]]</f>
        <v>28632232</v>
      </c>
      <c r="BC116" s="48">
        <f>[1]!Contratacion2023[[#This Row],[VALOR INICIAL CONTRATO (NUM)]]+[1]!Contratacion2023[[#This Row],[VALOR CRP ADC]]</f>
        <v>28632232</v>
      </c>
      <c r="BD116" s="48"/>
      <c r="BE116" s="48">
        <f>[1]!Contratacion2023[[#This Row],[VALOR TOTAL DEL CONTRATO]]-[1]!Contratacion2023[[#This Row],[VALOR VIGENTE]]</f>
        <v>0</v>
      </c>
      <c r="BJ116" s="51"/>
      <c r="BL116" s="73"/>
      <c r="BM116" s="51"/>
    </row>
    <row r="117" spans="1:65" x14ac:dyDescent="0.25">
      <c r="A117" s="53" t="s">
        <v>65</v>
      </c>
      <c r="B117" s="54" t="s">
        <v>66</v>
      </c>
      <c r="C117" s="54" t="s">
        <v>67</v>
      </c>
      <c r="D117" s="79" t="s">
        <v>68</v>
      </c>
      <c r="E117" s="54" t="s">
        <v>69</v>
      </c>
      <c r="F117" s="54" t="s">
        <v>70</v>
      </c>
      <c r="G117" s="55" t="s">
        <v>565</v>
      </c>
      <c r="H117" s="56" t="s">
        <v>566</v>
      </c>
      <c r="I117" s="57">
        <v>45051</v>
      </c>
      <c r="J117" s="59" t="s">
        <v>85</v>
      </c>
      <c r="K117" s="75" t="s">
        <v>565</v>
      </c>
      <c r="L117" s="59" t="s">
        <v>567</v>
      </c>
      <c r="M117" s="60" t="s">
        <v>139</v>
      </c>
      <c r="N117" s="59" t="s">
        <v>106</v>
      </c>
      <c r="O117" s="61">
        <v>1130610864</v>
      </c>
      <c r="P117" s="55">
        <v>7</v>
      </c>
      <c r="Q117" s="57">
        <v>45051</v>
      </c>
      <c r="R117" s="57">
        <v>45054</v>
      </c>
      <c r="S117" s="59" t="s">
        <v>529</v>
      </c>
      <c r="T117" s="63">
        <v>45230</v>
      </c>
      <c r="U117" s="123">
        <v>6</v>
      </c>
      <c r="V117" s="64">
        <v>21474174</v>
      </c>
      <c r="W117" s="123">
        <v>6</v>
      </c>
      <c r="X117" s="65">
        <v>3579029</v>
      </c>
      <c r="Y117" s="29" t="str" cm="1">
        <f t="array" ref="Y117">_xlfn.XLOOKUP([1]!Contratacion2023[[#This Row],[VALOR CUOTA (NUM)]],[1]LISTAS!$A$114:$A$124,[1]!NIVEL_HONORARIOS_PS[PERFIL])</f>
        <v>PROFESIONAL</v>
      </c>
      <c r="Z117" s="66">
        <v>9900000104</v>
      </c>
      <c r="AA117" s="194" t="s">
        <v>530</v>
      </c>
      <c r="AB117" s="194" t="s">
        <v>531</v>
      </c>
      <c r="AC117" s="68">
        <v>45044</v>
      </c>
      <c r="AD117" s="67">
        <v>42948348</v>
      </c>
      <c r="AE117" s="72">
        <v>4600000156</v>
      </c>
      <c r="AF117" s="34">
        <v>45051</v>
      </c>
      <c r="AG117" s="69">
        <v>21474174</v>
      </c>
      <c r="AH117" s="37" t="s">
        <v>140</v>
      </c>
      <c r="AI117" s="37" t="str">
        <f>VLOOKUP(AH117,[1]!T_SUPERVISOR[#Data],2,FALSE)</f>
        <v>Directora Técnica</v>
      </c>
      <c r="AJ117" s="37" t="s">
        <v>141</v>
      </c>
      <c r="AK117" s="37" t="str">
        <f>VLOOKUP(AJ117,[1]!T_PROCESO[#Data],2,FALSE)</f>
        <v>Dirección Técnica</v>
      </c>
      <c r="AL117" s="38" t="s">
        <v>287</v>
      </c>
      <c r="AM117" s="150">
        <v>45218</v>
      </c>
      <c r="AN117" s="150">
        <v>45231</v>
      </c>
      <c r="AO117" s="150">
        <v>45290</v>
      </c>
      <c r="AP117" s="71">
        <v>2</v>
      </c>
      <c r="AQ117" s="145">
        <v>45218</v>
      </c>
      <c r="AR117" s="73">
        <v>9900000207</v>
      </c>
      <c r="AS117" s="68">
        <v>45208</v>
      </c>
      <c r="AT117" s="74">
        <v>14316116</v>
      </c>
      <c r="AU117" s="73">
        <v>4600000309</v>
      </c>
      <c r="AV117" s="68">
        <v>45219</v>
      </c>
      <c r="AW117" s="110">
        <v>7158058</v>
      </c>
      <c r="AX117" s="46">
        <f>IF([1]!Contratacion2023[[#This Row],[ADICIÓN/PRÓRROGA]]="NO","N/A",[1]!Contratacion2023[[#This Row],[FECHA FIN PRORROGA]])</f>
        <v>45290</v>
      </c>
      <c r="AY117" s="75">
        <f>[1]!Contratacion2023[[#This Row],[FECHA TERMINACION AMPLIADA]]-[1]!Contratacion2023[[#This Row],[FECHA FINALIZACION INICIAL]]</f>
        <v>60</v>
      </c>
      <c r="AZ117" s="153">
        <f>[1]!Contratacion2023[[#This Row],[PLAZO DE EJECUCIÓN AMPLIADO (DIAS)]]/30</f>
        <v>2</v>
      </c>
      <c r="BA117" s="153"/>
      <c r="BB117" s="47">
        <f>[1]!Contratacion2023[[#This Row],[VALOR INICIAL CONTRATO (NUM)]]+[1]!Contratacion2023[[#This Row],[VALOR CRP ADC]]</f>
        <v>28632232</v>
      </c>
      <c r="BC117" s="48">
        <f>[1]!Contratacion2023[[#This Row],[VALOR INICIAL CONTRATO (NUM)]]+[1]!Contratacion2023[[#This Row],[VALOR CRP ADC]]</f>
        <v>28632232</v>
      </c>
      <c r="BD117" s="48"/>
      <c r="BE117" s="48">
        <f>[1]!Contratacion2023[[#This Row],[VALOR TOTAL DEL CONTRATO]]-[1]!Contratacion2023[[#This Row],[VALOR VIGENTE]]</f>
        <v>0</v>
      </c>
      <c r="BJ117" s="51"/>
      <c r="BL117" s="73"/>
      <c r="BM117" s="51"/>
    </row>
    <row r="118" spans="1:65" x14ac:dyDescent="0.25">
      <c r="A118" s="53" t="s">
        <v>65</v>
      </c>
      <c r="B118" s="54" t="s">
        <v>66</v>
      </c>
      <c r="C118" s="54" t="s">
        <v>67</v>
      </c>
      <c r="D118" s="79" t="s">
        <v>68</v>
      </c>
      <c r="E118" s="54" t="s">
        <v>82</v>
      </c>
      <c r="F118" s="54" t="s">
        <v>70</v>
      </c>
      <c r="G118" s="55" t="s">
        <v>568</v>
      </c>
      <c r="H118" s="56" t="s">
        <v>569</v>
      </c>
      <c r="I118" s="57">
        <v>45051</v>
      </c>
      <c r="J118" s="59" t="s">
        <v>155</v>
      </c>
      <c r="K118" s="75" t="s">
        <v>568</v>
      </c>
      <c r="L118" s="59" t="s">
        <v>570</v>
      </c>
      <c r="M118" s="60" t="s">
        <v>145</v>
      </c>
      <c r="N118" s="59" t="s">
        <v>76</v>
      </c>
      <c r="O118" s="61">
        <v>51917307</v>
      </c>
      <c r="P118" s="55">
        <v>8</v>
      </c>
      <c r="Q118" s="57">
        <v>45051</v>
      </c>
      <c r="R118" s="57">
        <v>45054</v>
      </c>
      <c r="S118" s="59" t="s">
        <v>529</v>
      </c>
      <c r="T118" s="63">
        <v>45230</v>
      </c>
      <c r="U118" s="123">
        <v>6</v>
      </c>
      <c r="V118" s="64">
        <v>14040810</v>
      </c>
      <c r="W118" s="123">
        <v>6</v>
      </c>
      <c r="X118" s="65">
        <v>2340135</v>
      </c>
      <c r="Y118" s="29" t="str" cm="1">
        <f t="array" ref="Y118">_xlfn.XLOOKUP([1]!Contratacion2023[[#This Row],[VALOR CUOTA (NUM)]],[1]LISTAS!$A$114:$A$124,[1]!NIVEL_HONORARIOS_PS[PERFIL])</f>
        <v>TÉCNICO NIVEL I</v>
      </c>
      <c r="Z118" s="66">
        <v>9900000105</v>
      </c>
      <c r="AA118" s="67" t="s">
        <v>571</v>
      </c>
      <c r="AB118" s="194" t="s">
        <v>531</v>
      </c>
      <c r="AC118" s="68">
        <v>45044</v>
      </c>
      <c r="AD118" s="67">
        <v>51462810</v>
      </c>
      <c r="AE118" s="72">
        <v>4600000149</v>
      </c>
      <c r="AF118" s="34">
        <v>45051</v>
      </c>
      <c r="AG118" s="69">
        <v>14040810</v>
      </c>
      <c r="AH118" s="37" t="s">
        <v>140</v>
      </c>
      <c r="AI118" s="37" t="str">
        <f>VLOOKUP(AH118,[1]!T_SUPERVISOR[#Data],2,FALSE)</f>
        <v>Directora Técnica</v>
      </c>
      <c r="AJ118" s="37" t="s">
        <v>147</v>
      </c>
      <c r="AK118" s="37" t="str">
        <f>VLOOKUP(AJ118,[1]!T_PROCESO[#Data],2,FALSE)</f>
        <v>Dirección Técnica</v>
      </c>
      <c r="AL118" s="38" t="s">
        <v>287</v>
      </c>
      <c r="AM118" s="150">
        <v>45219</v>
      </c>
      <c r="AN118" s="150">
        <v>45231</v>
      </c>
      <c r="AO118" s="150">
        <v>45290</v>
      </c>
      <c r="AP118" s="71">
        <v>2</v>
      </c>
      <c r="AQ118" s="145">
        <v>45219</v>
      </c>
      <c r="AR118" s="73">
        <v>9900000206</v>
      </c>
      <c r="AS118" s="68">
        <v>45208</v>
      </c>
      <c r="AT118" s="74">
        <v>26514810</v>
      </c>
      <c r="AU118" s="73">
        <v>4600000316</v>
      </c>
      <c r="AV118" s="68">
        <v>45219</v>
      </c>
      <c r="AW118" s="110">
        <v>4680270</v>
      </c>
      <c r="AX118" s="46">
        <f>IF([1]!Contratacion2023[[#This Row],[ADICIÓN/PRÓRROGA]]="NO","N/A",[1]!Contratacion2023[[#This Row],[FECHA FIN PRORROGA]])</f>
        <v>45290</v>
      </c>
      <c r="AY118" s="75">
        <f>[1]!Contratacion2023[[#This Row],[FECHA TERMINACION AMPLIADA]]-[1]!Contratacion2023[[#This Row],[FECHA FINALIZACION INICIAL]]</f>
        <v>60</v>
      </c>
      <c r="AZ118" s="153">
        <f>[1]!Contratacion2023[[#This Row],[PLAZO DE EJECUCIÓN AMPLIADO (DIAS)]]/30</f>
        <v>2</v>
      </c>
      <c r="BA118" s="153"/>
      <c r="BB118" s="47">
        <f>[1]!Contratacion2023[[#This Row],[VALOR INICIAL CONTRATO (NUM)]]+[1]!Contratacion2023[[#This Row],[VALOR CRP ADC]]</f>
        <v>18721080</v>
      </c>
      <c r="BC118" s="48">
        <f>[1]!Contratacion2023[[#This Row],[VALOR INICIAL CONTRATO (NUM)]]+[1]!Contratacion2023[[#This Row],[VALOR CRP ADC]]</f>
        <v>18721080</v>
      </c>
      <c r="BD118" s="48"/>
      <c r="BE118" s="48">
        <f>[1]!Contratacion2023[[#This Row],[VALOR TOTAL DEL CONTRATO]]-[1]!Contratacion2023[[#This Row],[VALOR VIGENTE]]</f>
        <v>0</v>
      </c>
      <c r="BJ118" s="51"/>
      <c r="BL118" s="73"/>
      <c r="BM118" s="51"/>
    </row>
    <row r="119" spans="1:65" x14ac:dyDescent="0.25">
      <c r="A119" s="53" t="s">
        <v>65</v>
      </c>
      <c r="B119" s="54" t="s">
        <v>66</v>
      </c>
      <c r="C119" s="54" t="s">
        <v>67</v>
      </c>
      <c r="D119" s="79" t="s">
        <v>68</v>
      </c>
      <c r="E119" s="54" t="s">
        <v>69</v>
      </c>
      <c r="F119" s="54" t="s">
        <v>70</v>
      </c>
      <c r="G119" s="55" t="s">
        <v>572</v>
      </c>
      <c r="H119" s="56" t="s">
        <v>573</v>
      </c>
      <c r="I119" s="57">
        <v>45051</v>
      </c>
      <c r="J119" s="59" t="s">
        <v>155</v>
      </c>
      <c r="K119" s="75" t="s">
        <v>572</v>
      </c>
      <c r="L119" s="59" t="s">
        <v>574</v>
      </c>
      <c r="M119" s="60" t="s">
        <v>151</v>
      </c>
      <c r="N119" s="59" t="s">
        <v>106</v>
      </c>
      <c r="O119" s="61">
        <v>1112462997</v>
      </c>
      <c r="P119" s="55">
        <v>7</v>
      </c>
      <c r="Q119" s="57">
        <v>45051</v>
      </c>
      <c r="R119" s="57">
        <v>45054</v>
      </c>
      <c r="S119" s="59" t="s">
        <v>529</v>
      </c>
      <c r="T119" s="63">
        <v>45230</v>
      </c>
      <c r="U119" s="123">
        <v>6</v>
      </c>
      <c r="V119" s="64">
        <v>21474174</v>
      </c>
      <c r="W119" s="123">
        <v>6</v>
      </c>
      <c r="X119" s="65">
        <v>3579029</v>
      </c>
      <c r="Y119" s="29" t="str" cm="1">
        <f t="array" ref="Y119">_xlfn.XLOOKUP([1]!Contratacion2023[[#This Row],[VALOR CUOTA (NUM)]],[1]LISTAS!$A$114:$A$124,[1]!NIVEL_HONORARIOS_PS[PERFIL])</f>
        <v>PROFESIONAL</v>
      </c>
      <c r="Z119" s="66">
        <v>9900000101</v>
      </c>
      <c r="AA119" s="67" t="s">
        <v>571</v>
      </c>
      <c r="AB119" s="194" t="s">
        <v>531</v>
      </c>
      <c r="AC119" s="68">
        <v>45044</v>
      </c>
      <c r="AD119" s="195">
        <v>21474174</v>
      </c>
      <c r="AE119" s="72">
        <v>4600000137</v>
      </c>
      <c r="AF119" s="34">
        <v>45051</v>
      </c>
      <c r="AG119" s="196">
        <v>21474174</v>
      </c>
      <c r="AH119" s="37" t="s">
        <v>140</v>
      </c>
      <c r="AI119" s="37" t="str">
        <f>VLOOKUP(AH119,[1]!T_SUPERVISOR[#Data],2,FALSE)</f>
        <v>Directora Técnica</v>
      </c>
      <c r="AJ119" s="37" t="s">
        <v>152</v>
      </c>
      <c r="AK119" s="37" t="str">
        <f>VLOOKUP(AJ119,[1]!T_PROCESO[#Data],2,FALSE)</f>
        <v>Dirección Técnica</v>
      </c>
      <c r="AL119" s="38" t="s">
        <v>287</v>
      </c>
      <c r="AM119" s="150">
        <v>45219</v>
      </c>
      <c r="AN119" s="150">
        <v>45231</v>
      </c>
      <c r="AO119" s="150">
        <v>45290</v>
      </c>
      <c r="AP119" s="71">
        <v>2</v>
      </c>
      <c r="AQ119" s="145">
        <v>45219</v>
      </c>
      <c r="AR119" s="73">
        <v>9900000207</v>
      </c>
      <c r="AS119" s="68">
        <v>45208</v>
      </c>
      <c r="AT119" s="74">
        <v>14316116</v>
      </c>
      <c r="AU119" s="73">
        <v>4600000315</v>
      </c>
      <c r="AV119" s="68">
        <v>45219</v>
      </c>
      <c r="AW119" s="110">
        <v>7158058</v>
      </c>
      <c r="AX119" s="46">
        <f>IF([1]!Contratacion2023[[#This Row],[ADICIÓN/PRÓRROGA]]="NO","N/A",[1]!Contratacion2023[[#This Row],[FECHA FIN PRORROGA]])</f>
        <v>45290</v>
      </c>
      <c r="AY119" s="75">
        <f>[1]!Contratacion2023[[#This Row],[FECHA TERMINACION AMPLIADA]]-[1]!Contratacion2023[[#This Row],[FECHA FINALIZACION INICIAL]]</f>
        <v>60</v>
      </c>
      <c r="AZ119" s="153">
        <f>[1]!Contratacion2023[[#This Row],[PLAZO DE EJECUCIÓN AMPLIADO (DIAS)]]/30</f>
        <v>2</v>
      </c>
      <c r="BA119" s="153"/>
      <c r="BB119" s="47">
        <f>[1]!Contratacion2023[[#This Row],[VALOR INICIAL CONTRATO (NUM)]]+[1]!Contratacion2023[[#This Row],[VALOR CRP ADC]]</f>
        <v>28632232</v>
      </c>
      <c r="BC119" s="48">
        <f>[1]!Contratacion2023[[#This Row],[VALOR INICIAL CONTRATO (NUM)]]+[1]!Contratacion2023[[#This Row],[VALOR CRP ADC]]</f>
        <v>28632232</v>
      </c>
      <c r="BD119" s="48"/>
      <c r="BE119" s="48">
        <f>[1]!Contratacion2023[[#This Row],[VALOR TOTAL DEL CONTRATO]]-[1]!Contratacion2023[[#This Row],[VALOR VIGENTE]]</f>
        <v>0</v>
      </c>
      <c r="BJ119" s="51"/>
      <c r="BL119" s="73"/>
      <c r="BM119" s="51"/>
    </row>
    <row r="120" spans="1:65" x14ac:dyDescent="0.25">
      <c r="A120" s="53" t="s">
        <v>65</v>
      </c>
      <c r="B120" s="54" t="s">
        <v>66</v>
      </c>
      <c r="C120" s="54" t="s">
        <v>67</v>
      </c>
      <c r="D120" s="79" t="s">
        <v>68</v>
      </c>
      <c r="E120" s="54" t="s">
        <v>82</v>
      </c>
      <c r="F120" s="54" t="s">
        <v>70</v>
      </c>
      <c r="G120" s="55" t="s">
        <v>575</v>
      </c>
      <c r="H120" s="56" t="s">
        <v>576</v>
      </c>
      <c r="I120" s="57">
        <v>45051</v>
      </c>
      <c r="J120" s="59" t="s">
        <v>155</v>
      </c>
      <c r="K120" s="75" t="s">
        <v>575</v>
      </c>
      <c r="L120" s="59" t="s">
        <v>577</v>
      </c>
      <c r="M120" s="60" t="s">
        <v>157</v>
      </c>
      <c r="N120" s="59" t="s">
        <v>76</v>
      </c>
      <c r="O120" s="61">
        <v>1113689069</v>
      </c>
      <c r="P120" s="55">
        <v>6</v>
      </c>
      <c r="Q120" s="57">
        <v>45051</v>
      </c>
      <c r="R120" s="57">
        <v>45054</v>
      </c>
      <c r="S120" s="59" t="s">
        <v>529</v>
      </c>
      <c r="T120" s="63">
        <v>45230</v>
      </c>
      <c r="U120" s="123">
        <v>6</v>
      </c>
      <c r="V120" s="64">
        <v>10737090</v>
      </c>
      <c r="W120" s="123">
        <v>6</v>
      </c>
      <c r="X120" s="65">
        <v>1789515</v>
      </c>
      <c r="Y120" s="29" t="str" cm="1">
        <f t="array" ref="Y120">_xlfn.XLOOKUP([1]!Contratacion2023[[#This Row],[VALOR CUOTA (NUM)]],[1]LISTAS!$A$114:$A$124,[1]!NIVEL_HONORARIOS_PS[PERFIL])</f>
        <v>ASISTENCIAL NIVEL II</v>
      </c>
      <c r="Z120" s="66">
        <v>9900000103</v>
      </c>
      <c r="AA120" s="67" t="s">
        <v>571</v>
      </c>
      <c r="AB120" s="194" t="s">
        <v>531</v>
      </c>
      <c r="AC120" s="68">
        <v>45044</v>
      </c>
      <c r="AD120" s="67">
        <v>32211270</v>
      </c>
      <c r="AE120" s="72">
        <v>4600000150</v>
      </c>
      <c r="AF120" s="34">
        <v>45051</v>
      </c>
      <c r="AG120" s="69">
        <v>10737090</v>
      </c>
      <c r="AH120" s="37" t="s">
        <v>140</v>
      </c>
      <c r="AI120" s="37" t="str">
        <f>VLOOKUP(AH120,[1]!T_SUPERVISOR[#Data],2,FALSE)</f>
        <v>Directora Técnica</v>
      </c>
      <c r="AJ120" s="37" t="s">
        <v>152</v>
      </c>
      <c r="AK120" s="37" t="str">
        <f>VLOOKUP(AJ120,[1]!T_PROCESO[#Data],2,FALSE)</f>
        <v>Dirección Técnica</v>
      </c>
      <c r="AL120" s="38" t="s">
        <v>287</v>
      </c>
      <c r="AM120" s="150">
        <v>45219</v>
      </c>
      <c r="AN120" s="150">
        <v>45231</v>
      </c>
      <c r="AO120" s="150">
        <v>45290</v>
      </c>
      <c r="AP120" s="71">
        <v>2</v>
      </c>
      <c r="AQ120" s="145">
        <v>45219</v>
      </c>
      <c r="AR120" s="73">
        <v>9900000205</v>
      </c>
      <c r="AS120" s="68">
        <v>45208</v>
      </c>
      <c r="AT120" s="74">
        <v>47390300</v>
      </c>
      <c r="AU120" s="73">
        <v>4600000312</v>
      </c>
      <c r="AV120" s="68">
        <v>45219</v>
      </c>
      <c r="AW120" s="110">
        <v>3579030</v>
      </c>
      <c r="AX120" s="46">
        <f>IF([1]!Contratacion2023[[#This Row],[ADICIÓN/PRÓRROGA]]="NO","N/A",[1]!Contratacion2023[[#This Row],[FECHA FIN PRORROGA]])</f>
        <v>45290</v>
      </c>
      <c r="AY120" s="75">
        <f>[1]!Contratacion2023[[#This Row],[FECHA TERMINACION AMPLIADA]]-[1]!Contratacion2023[[#This Row],[FECHA FINALIZACION INICIAL]]</f>
        <v>60</v>
      </c>
      <c r="AZ120" s="153">
        <f>[1]!Contratacion2023[[#This Row],[PLAZO DE EJECUCIÓN AMPLIADO (DIAS)]]/30</f>
        <v>2</v>
      </c>
      <c r="BA120" s="153"/>
      <c r="BB120" s="47">
        <f>[1]!Contratacion2023[[#This Row],[VALOR INICIAL CONTRATO (NUM)]]+[1]!Contratacion2023[[#This Row],[VALOR CRP ADC]]</f>
        <v>14316120</v>
      </c>
      <c r="BC120" s="48">
        <f>[1]!Contratacion2023[[#This Row],[VALOR INICIAL CONTRATO (NUM)]]+[1]!Contratacion2023[[#This Row],[VALOR CRP ADC]]</f>
        <v>14316120</v>
      </c>
      <c r="BD120" s="48"/>
      <c r="BE120" s="48">
        <f>[1]!Contratacion2023[[#This Row],[VALOR TOTAL DEL CONTRATO]]-[1]!Contratacion2023[[#This Row],[VALOR VIGENTE]]</f>
        <v>0</v>
      </c>
      <c r="BJ120" s="51"/>
      <c r="BL120" s="73"/>
      <c r="BM120" s="51"/>
    </row>
    <row r="121" spans="1:65" x14ac:dyDescent="0.25">
      <c r="A121" s="53" t="s">
        <v>65</v>
      </c>
      <c r="B121" s="54" t="s">
        <v>66</v>
      </c>
      <c r="C121" s="54" t="s">
        <v>67</v>
      </c>
      <c r="D121" s="79" t="s">
        <v>68</v>
      </c>
      <c r="E121" s="54" t="s">
        <v>82</v>
      </c>
      <c r="F121" s="54" t="s">
        <v>70</v>
      </c>
      <c r="G121" s="55" t="s">
        <v>578</v>
      </c>
      <c r="H121" s="56" t="s">
        <v>579</v>
      </c>
      <c r="I121" s="57">
        <v>45050</v>
      </c>
      <c r="J121" s="59" t="s">
        <v>155</v>
      </c>
      <c r="K121" s="75" t="s">
        <v>578</v>
      </c>
      <c r="L121" s="59" t="s">
        <v>580</v>
      </c>
      <c r="M121" s="60" t="s">
        <v>161</v>
      </c>
      <c r="N121" s="59" t="s">
        <v>76</v>
      </c>
      <c r="O121" s="61">
        <v>66985823</v>
      </c>
      <c r="P121" s="55">
        <v>1</v>
      </c>
      <c r="Q121" s="57">
        <v>45051</v>
      </c>
      <c r="R121" s="57">
        <v>45054</v>
      </c>
      <c r="S121" s="59" t="s">
        <v>529</v>
      </c>
      <c r="T121" s="63">
        <v>45230</v>
      </c>
      <c r="U121" s="123">
        <v>6</v>
      </c>
      <c r="V121" s="64">
        <v>14040810</v>
      </c>
      <c r="W121" s="123">
        <v>6</v>
      </c>
      <c r="X121" s="65">
        <v>2340135</v>
      </c>
      <c r="Y121" s="29" t="str" cm="1">
        <f t="array" ref="Y121">_xlfn.XLOOKUP([1]!Contratacion2023[[#This Row],[VALOR CUOTA (NUM)]],[1]LISTAS!$A$114:$A$124,[1]!NIVEL_HONORARIOS_PS[PERFIL])</f>
        <v>TÉCNICO NIVEL I</v>
      </c>
      <c r="Z121" s="66">
        <v>9900000102</v>
      </c>
      <c r="AA121" s="67" t="s">
        <v>571</v>
      </c>
      <c r="AB121" s="194" t="s">
        <v>531</v>
      </c>
      <c r="AC121" s="68">
        <v>45044</v>
      </c>
      <c r="AD121" s="67">
        <v>14040810</v>
      </c>
      <c r="AE121" s="72">
        <v>4600000145</v>
      </c>
      <c r="AF121" s="34">
        <v>45051</v>
      </c>
      <c r="AG121" s="69">
        <v>14040810</v>
      </c>
      <c r="AH121" s="37" t="s">
        <v>162</v>
      </c>
      <c r="AI121" s="37" t="str">
        <f>VLOOKUP(AH121,[1]!T_SUPERVISOR[#Data],2,FALSE)</f>
        <v>Profesional Universitario Código 219 Grado 1</v>
      </c>
      <c r="AJ121" s="37" t="s">
        <v>163</v>
      </c>
      <c r="AK121" s="37" t="s">
        <v>141</v>
      </c>
      <c r="AL121" s="38" t="s">
        <v>287</v>
      </c>
      <c r="AM121" s="150">
        <v>45218</v>
      </c>
      <c r="AN121" s="150">
        <v>45231</v>
      </c>
      <c r="AO121" s="150">
        <v>45290</v>
      </c>
      <c r="AP121" s="71">
        <v>2</v>
      </c>
      <c r="AQ121" s="145">
        <v>45218</v>
      </c>
      <c r="AR121" s="73">
        <v>9900000206</v>
      </c>
      <c r="AS121" s="68">
        <v>45208</v>
      </c>
      <c r="AT121" s="74">
        <v>26514810</v>
      </c>
      <c r="AU121" s="73">
        <v>4600000308</v>
      </c>
      <c r="AV121" s="68">
        <v>45219</v>
      </c>
      <c r="AW121" s="110">
        <v>4680270</v>
      </c>
      <c r="AX121" s="46">
        <f>IF([1]!Contratacion2023[[#This Row],[ADICIÓN/PRÓRROGA]]="NO","N/A",[1]!Contratacion2023[[#This Row],[FECHA FIN PRORROGA]])</f>
        <v>45290</v>
      </c>
      <c r="AY121" s="75">
        <f>[1]!Contratacion2023[[#This Row],[FECHA TERMINACION AMPLIADA]]-[1]!Contratacion2023[[#This Row],[FECHA FINALIZACION INICIAL]]</f>
        <v>60</v>
      </c>
      <c r="AZ121" s="153">
        <f>[1]!Contratacion2023[[#This Row],[PLAZO DE EJECUCIÓN AMPLIADO (DIAS)]]/30</f>
        <v>2</v>
      </c>
      <c r="BA121" s="153"/>
      <c r="BB121" s="47">
        <f>[1]!Contratacion2023[[#This Row],[VALOR INICIAL CONTRATO (NUM)]]+[1]!Contratacion2023[[#This Row],[VALOR CRP ADC]]</f>
        <v>18721080</v>
      </c>
      <c r="BC121" s="48">
        <f>[1]!Contratacion2023[[#This Row],[VALOR INICIAL CONTRATO (NUM)]]+[1]!Contratacion2023[[#This Row],[VALOR CRP ADC]]</f>
        <v>18721080</v>
      </c>
      <c r="BD121" s="48"/>
      <c r="BE121" s="48">
        <f>[1]!Contratacion2023[[#This Row],[VALOR TOTAL DEL CONTRATO]]-[1]!Contratacion2023[[#This Row],[VALOR VIGENTE]]</f>
        <v>0</v>
      </c>
      <c r="BJ121" s="51"/>
      <c r="BL121" s="73"/>
      <c r="BM121" s="51"/>
    </row>
    <row r="122" spans="1:65" x14ac:dyDescent="0.25">
      <c r="A122" s="53" t="s">
        <v>65</v>
      </c>
      <c r="B122" s="54" t="s">
        <v>66</v>
      </c>
      <c r="C122" s="54" t="s">
        <v>67</v>
      </c>
      <c r="D122" s="79" t="s">
        <v>68</v>
      </c>
      <c r="E122" s="54" t="s">
        <v>82</v>
      </c>
      <c r="F122" s="54" t="s">
        <v>70</v>
      </c>
      <c r="G122" s="55" t="s">
        <v>581</v>
      </c>
      <c r="H122" s="56" t="s">
        <v>582</v>
      </c>
      <c r="I122" s="57">
        <v>45051</v>
      </c>
      <c r="J122" s="59" t="s">
        <v>155</v>
      </c>
      <c r="K122" s="75" t="s">
        <v>581</v>
      </c>
      <c r="L122" s="59" t="s">
        <v>583</v>
      </c>
      <c r="M122" s="60" t="s">
        <v>167</v>
      </c>
      <c r="N122" s="59" t="s">
        <v>76</v>
      </c>
      <c r="O122" s="61">
        <v>66713852</v>
      </c>
      <c r="P122" s="55">
        <v>9</v>
      </c>
      <c r="Q122" s="57">
        <v>45051</v>
      </c>
      <c r="R122" s="57">
        <v>45054</v>
      </c>
      <c r="S122" s="59" t="s">
        <v>529</v>
      </c>
      <c r="T122" s="63">
        <v>45230</v>
      </c>
      <c r="U122" s="123">
        <v>6</v>
      </c>
      <c r="V122" s="64">
        <v>10737090</v>
      </c>
      <c r="W122" s="123">
        <v>6</v>
      </c>
      <c r="X122" s="65">
        <v>1789515</v>
      </c>
      <c r="Y122" s="29" t="str" cm="1">
        <f t="array" ref="Y122">_xlfn.XLOOKUP([1]!Contratacion2023[[#This Row],[VALOR CUOTA (NUM)]],[1]LISTAS!$A$114:$A$124,[1]!NIVEL_HONORARIOS_PS[PERFIL])</f>
        <v>ASISTENCIAL NIVEL II</v>
      </c>
      <c r="Z122" s="66">
        <v>9900000100</v>
      </c>
      <c r="AA122" s="67" t="s">
        <v>571</v>
      </c>
      <c r="AB122" s="194" t="s">
        <v>531</v>
      </c>
      <c r="AC122" s="68">
        <v>45044</v>
      </c>
      <c r="AD122" s="67">
        <v>60645450</v>
      </c>
      <c r="AE122" s="72">
        <v>4600000151</v>
      </c>
      <c r="AF122" s="34">
        <v>45051</v>
      </c>
      <c r="AG122" s="69">
        <v>10737090</v>
      </c>
      <c r="AH122" s="37" t="s">
        <v>140</v>
      </c>
      <c r="AI122" s="37" t="str">
        <f>VLOOKUP(AH122,[1]!T_SUPERVISOR[#Data],2,FALSE)</f>
        <v>Directora Técnica</v>
      </c>
      <c r="AJ122" s="37" t="s">
        <v>168</v>
      </c>
      <c r="AK122" s="37" t="str">
        <f>VLOOKUP(AJ122,[1]!T_PROCESO[#Data],2,FALSE)</f>
        <v>Dirección Técnica</v>
      </c>
      <c r="AL122" s="38" t="s">
        <v>287</v>
      </c>
      <c r="AM122" s="150">
        <v>45219</v>
      </c>
      <c r="AN122" s="150">
        <v>45231</v>
      </c>
      <c r="AO122" s="150">
        <v>45290</v>
      </c>
      <c r="AP122" s="71">
        <v>2</v>
      </c>
      <c r="AQ122" s="145">
        <v>45219</v>
      </c>
      <c r="AR122" s="73">
        <v>9900000205</v>
      </c>
      <c r="AS122" s="68">
        <v>45208</v>
      </c>
      <c r="AT122" s="74">
        <v>47390300</v>
      </c>
      <c r="AU122" s="73">
        <v>4600000313</v>
      </c>
      <c r="AV122" s="68">
        <v>45219</v>
      </c>
      <c r="AW122" s="110">
        <v>3579030</v>
      </c>
      <c r="AX122" s="46">
        <f>IF([1]!Contratacion2023[[#This Row],[ADICIÓN/PRÓRROGA]]="NO","N/A",[1]!Contratacion2023[[#This Row],[FECHA FIN PRORROGA]])</f>
        <v>45290</v>
      </c>
      <c r="AY122" s="75">
        <f>[1]!Contratacion2023[[#This Row],[FECHA TERMINACION AMPLIADA]]-[1]!Contratacion2023[[#This Row],[FECHA FINALIZACION INICIAL]]</f>
        <v>60</v>
      </c>
      <c r="AZ122" s="153">
        <f>[1]!Contratacion2023[[#This Row],[PLAZO DE EJECUCIÓN AMPLIADO (DIAS)]]/30</f>
        <v>2</v>
      </c>
      <c r="BA122" s="153"/>
      <c r="BB122" s="47">
        <f>[1]!Contratacion2023[[#This Row],[VALOR INICIAL CONTRATO (NUM)]]+[1]!Contratacion2023[[#This Row],[VALOR CRP ADC]]</f>
        <v>14316120</v>
      </c>
      <c r="BC122" s="48">
        <f>[1]!Contratacion2023[[#This Row],[VALOR INICIAL CONTRATO (NUM)]]+[1]!Contratacion2023[[#This Row],[VALOR CRP ADC]]</f>
        <v>14316120</v>
      </c>
      <c r="BD122" s="48"/>
      <c r="BE122" s="48">
        <f>[1]!Contratacion2023[[#This Row],[VALOR TOTAL DEL CONTRATO]]-[1]!Contratacion2023[[#This Row],[VALOR VIGENTE]]</f>
        <v>0</v>
      </c>
      <c r="BJ122" s="51"/>
      <c r="BL122" s="73"/>
      <c r="BM122" s="51"/>
    </row>
    <row r="123" spans="1:65" x14ac:dyDescent="0.25">
      <c r="A123" s="53" t="s">
        <v>65</v>
      </c>
      <c r="B123" s="54" t="s">
        <v>66</v>
      </c>
      <c r="C123" s="54" t="s">
        <v>67</v>
      </c>
      <c r="D123" s="79" t="s">
        <v>68</v>
      </c>
      <c r="E123" s="54" t="s">
        <v>82</v>
      </c>
      <c r="F123" s="54" t="s">
        <v>70</v>
      </c>
      <c r="G123" s="55" t="s">
        <v>584</v>
      </c>
      <c r="H123" s="56" t="s">
        <v>585</v>
      </c>
      <c r="I123" s="57">
        <v>45050</v>
      </c>
      <c r="J123" s="59" t="s">
        <v>155</v>
      </c>
      <c r="K123" s="75" t="s">
        <v>584</v>
      </c>
      <c r="L123" s="59" t="s">
        <v>586</v>
      </c>
      <c r="M123" s="60" t="s">
        <v>172</v>
      </c>
      <c r="N123" s="59" t="s">
        <v>106</v>
      </c>
      <c r="O123" s="61">
        <v>16794997</v>
      </c>
      <c r="P123" s="55">
        <v>2</v>
      </c>
      <c r="Q123" s="57">
        <v>45051</v>
      </c>
      <c r="R123" s="57">
        <v>45054</v>
      </c>
      <c r="S123" s="59" t="s">
        <v>529</v>
      </c>
      <c r="T123" s="63">
        <v>45230</v>
      </c>
      <c r="U123" s="123">
        <v>6</v>
      </c>
      <c r="V123" s="64">
        <v>18711000</v>
      </c>
      <c r="W123" s="123">
        <v>6</v>
      </c>
      <c r="X123" s="65">
        <v>3118500</v>
      </c>
      <c r="Y123" s="29" t="str" cm="1">
        <f t="array" ref="Y123">_xlfn.XLOOKUP([1]!Contratacion2023[[#This Row],[VALOR CUOTA (NUM)]],[1]LISTAS!$A$114:$A$124,[1]!NIVEL_HONORARIOS_PS[PERFIL])</f>
        <v>TÉCNICO NIVEL II</v>
      </c>
      <c r="Z123" s="66">
        <v>9900000105</v>
      </c>
      <c r="AA123" s="67" t="s">
        <v>571</v>
      </c>
      <c r="AB123" s="194" t="s">
        <v>531</v>
      </c>
      <c r="AC123" s="68">
        <v>45044</v>
      </c>
      <c r="AD123" s="67">
        <v>51462810</v>
      </c>
      <c r="AE123" s="72">
        <v>4600000135</v>
      </c>
      <c r="AF123" s="34">
        <v>45051</v>
      </c>
      <c r="AG123" s="69">
        <v>18711000</v>
      </c>
      <c r="AH123" s="37" t="s">
        <v>140</v>
      </c>
      <c r="AI123" s="37" t="str">
        <f>VLOOKUP(AH123,[1]!T_SUPERVISOR[#Data],2,FALSE)</f>
        <v>Directora Técnica</v>
      </c>
      <c r="AJ123" s="37" t="s">
        <v>147</v>
      </c>
      <c r="AK123" s="37" t="str">
        <f>VLOOKUP(AJ123,[1]!T_PROCESO[#Data],2,FALSE)</f>
        <v>Dirección Técnica</v>
      </c>
      <c r="AL123" s="38" t="s">
        <v>287</v>
      </c>
      <c r="AM123" s="150">
        <v>45219</v>
      </c>
      <c r="AN123" s="150">
        <v>45231</v>
      </c>
      <c r="AO123" s="150">
        <v>45290</v>
      </c>
      <c r="AP123" s="71">
        <v>2</v>
      </c>
      <c r="AQ123" s="145">
        <v>45219</v>
      </c>
      <c r="AR123" s="73">
        <v>9900000206</v>
      </c>
      <c r="AS123" s="68">
        <v>45208</v>
      </c>
      <c r="AT123" s="74">
        <v>26514810</v>
      </c>
      <c r="AU123" s="73">
        <v>4600000314</v>
      </c>
      <c r="AV123" s="68">
        <v>45219</v>
      </c>
      <c r="AW123" s="110">
        <v>6237000</v>
      </c>
      <c r="AX123" s="46">
        <f>IF([1]!Contratacion2023[[#This Row],[ADICIÓN/PRÓRROGA]]="NO","N/A",[1]!Contratacion2023[[#This Row],[FECHA FIN PRORROGA]])</f>
        <v>45290</v>
      </c>
      <c r="AY123" s="75">
        <f>[1]!Contratacion2023[[#This Row],[FECHA TERMINACION AMPLIADA]]-[1]!Contratacion2023[[#This Row],[FECHA FINALIZACION INICIAL]]</f>
        <v>60</v>
      </c>
      <c r="AZ123" s="153">
        <f>[1]!Contratacion2023[[#This Row],[PLAZO DE EJECUCIÓN AMPLIADO (DIAS)]]/30</f>
        <v>2</v>
      </c>
      <c r="BA123" s="153"/>
      <c r="BB123" s="47">
        <f>[1]!Contratacion2023[[#This Row],[VALOR INICIAL CONTRATO (NUM)]]+[1]!Contratacion2023[[#This Row],[VALOR CRP ADC]]</f>
        <v>24948000</v>
      </c>
      <c r="BC123" s="48">
        <f>[1]!Contratacion2023[[#This Row],[VALOR INICIAL CONTRATO (NUM)]]+[1]!Contratacion2023[[#This Row],[VALOR CRP ADC]]</f>
        <v>24948000</v>
      </c>
      <c r="BD123" s="48"/>
      <c r="BE123" s="48">
        <f>[1]!Contratacion2023[[#This Row],[VALOR TOTAL DEL CONTRATO]]-[1]!Contratacion2023[[#This Row],[VALOR VIGENTE]]</f>
        <v>0</v>
      </c>
      <c r="BJ123" s="51"/>
      <c r="BL123" s="73"/>
      <c r="BM123" s="51"/>
    </row>
    <row r="124" spans="1:65" x14ac:dyDescent="0.25">
      <c r="A124" s="53" t="s">
        <v>65</v>
      </c>
      <c r="B124" s="54" t="s">
        <v>66</v>
      </c>
      <c r="C124" s="54" t="s">
        <v>67</v>
      </c>
      <c r="D124" s="79" t="s">
        <v>68</v>
      </c>
      <c r="E124" s="54" t="s">
        <v>82</v>
      </c>
      <c r="F124" s="54" t="s">
        <v>70</v>
      </c>
      <c r="G124" s="55" t="s">
        <v>587</v>
      </c>
      <c r="H124" s="56" t="s">
        <v>588</v>
      </c>
      <c r="I124" s="57">
        <v>45050</v>
      </c>
      <c r="J124" s="59" t="s">
        <v>155</v>
      </c>
      <c r="K124" s="75" t="s">
        <v>587</v>
      </c>
      <c r="L124" s="59" t="s">
        <v>589</v>
      </c>
      <c r="M124" s="60" t="s">
        <v>175</v>
      </c>
      <c r="N124" s="59" t="s">
        <v>76</v>
      </c>
      <c r="O124" s="61">
        <v>1005871673</v>
      </c>
      <c r="P124" s="55">
        <v>2</v>
      </c>
      <c r="Q124" s="57">
        <v>45051</v>
      </c>
      <c r="R124" s="57">
        <v>45054</v>
      </c>
      <c r="S124" s="59" t="s">
        <v>529</v>
      </c>
      <c r="T124" s="63">
        <v>45230</v>
      </c>
      <c r="U124" s="123">
        <v>6</v>
      </c>
      <c r="V124" s="64">
        <v>10737090</v>
      </c>
      <c r="W124" s="123">
        <v>6</v>
      </c>
      <c r="X124" s="65">
        <v>1789515</v>
      </c>
      <c r="Y124" s="29" t="str" cm="1">
        <f t="array" ref="Y124">_xlfn.XLOOKUP([1]!Contratacion2023[[#This Row],[VALOR CUOTA (NUM)]],[1]LISTAS!$A$114:$A$124,[1]!NIVEL_HONORARIOS_PS[PERFIL])</f>
        <v>ASISTENCIAL NIVEL II</v>
      </c>
      <c r="Z124" s="66">
        <v>9900000103</v>
      </c>
      <c r="AA124" s="67" t="s">
        <v>571</v>
      </c>
      <c r="AB124" s="67" t="s">
        <v>531</v>
      </c>
      <c r="AC124" s="68">
        <v>45044</v>
      </c>
      <c r="AD124" s="67">
        <v>32211270</v>
      </c>
      <c r="AE124" s="72">
        <v>4600000146</v>
      </c>
      <c r="AF124" s="34">
        <v>45051</v>
      </c>
      <c r="AG124" s="69">
        <v>10737090</v>
      </c>
      <c r="AH124" s="37" t="s">
        <v>162</v>
      </c>
      <c r="AI124" s="37" t="str">
        <f>VLOOKUP(AH124,[1]!T_SUPERVISOR[#Data],2,FALSE)</f>
        <v>Profesional Universitario Código 219 Grado 1</v>
      </c>
      <c r="AJ124" s="37" t="s">
        <v>163</v>
      </c>
      <c r="AK124" s="37" t="str">
        <f>VLOOKUP(AJ124,[1]!T_PROCESO[#Data],2,FALSE)</f>
        <v>Dirección Técnica</v>
      </c>
      <c r="AL124" s="38" t="s">
        <v>287</v>
      </c>
      <c r="AM124" s="150">
        <v>45218</v>
      </c>
      <c r="AN124" s="150">
        <v>45231</v>
      </c>
      <c r="AO124" s="150">
        <v>45290</v>
      </c>
      <c r="AP124" s="71">
        <v>2</v>
      </c>
      <c r="AQ124" s="145">
        <v>45218</v>
      </c>
      <c r="AR124" s="73">
        <v>9900000205</v>
      </c>
      <c r="AS124" s="34">
        <v>45208</v>
      </c>
      <c r="AT124" s="74">
        <v>47390300</v>
      </c>
      <c r="AU124" s="73">
        <v>4600000307</v>
      </c>
      <c r="AV124" s="68">
        <v>45219</v>
      </c>
      <c r="AW124" s="110">
        <v>3579030</v>
      </c>
      <c r="AX124" s="46">
        <f>IF([1]!Contratacion2023[[#This Row],[ADICIÓN/PRÓRROGA]]="NO","N/A",[1]!Contratacion2023[[#This Row],[FECHA FIN PRORROGA]])</f>
        <v>45290</v>
      </c>
      <c r="AY124" s="75">
        <f>[1]!Contratacion2023[[#This Row],[FECHA TERMINACION AMPLIADA]]-[1]!Contratacion2023[[#This Row],[FECHA FINALIZACION INICIAL]]</f>
        <v>60</v>
      </c>
      <c r="AZ124" s="153">
        <f>[1]!Contratacion2023[[#This Row],[PLAZO DE EJECUCIÓN AMPLIADO (DIAS)]]/30</f>
        <v>2</v>
      </c>
      <c r="BA124" s="153"/>
      <c r="BB124" s="47">
        <f>[1]!Contratacion2023[[#This Row],[VALOR INICIAL CONTRATO (NUM)]]+[1]!Contratacion2023[[#This Row],[VALOR CRP ADC]]</f>
        <v>14316120</v>
      </c>
      <c r="BC124" s="48">
        <f>[1]!Contratacion2023[[#This Row],[VALOR INICIAL CONTRATO (NUM)]]+[1]!Contratacion2023[[#This Row],[VALOR CRP ADC]]</f>
        <v>14316120</v>
      </c>
      <c r="BD124" s="48"/>
      <c r="BE124" s="48">
        <f>[1]!Contratacion2023[[#This Row],[VALOR TOTAL DEL CONTRATO]]-[1]!Contratacion2023[[#This Row],[VALOR VIGENTE]]</f>
        <v>0</v>
      </c>
      <c r="BJ124" s="51"/>
      <c r="BL124" s="73"/>
      <c r="BM124" s="51"/>
    </row>
    <row r="125" spans="1:65" x14ac:dyDescent="0.25">
      <c r="A125" s="53" t="s">
        <v>65</v>
      </c>
      <c r="B125" s="54" t="s">
        <v>66</v>
      </c>
      <c r="C125" s="54" t="s">
        <v>67</v>
      </c>
      <c r="D125" s="79" t="s">
        <v>68</v>
      </c>
      <c r="E125" s="54" t="s">
        <v>82</v>
      </c>
      <c r="F125" s="54" t="s">
        <v>70</v>
      </c>
      <c r="G125" s="55" t="s">
        <v>590</v>
      </c>
      <c r="H125" s="56" t="s">
        <v>591</v>
      </c>
      <c r="I125" s="57">
        <v>45050</v>
      </c>
      <c r="J125" s="59" t="s">
        <v>155</v>
      </c>
      <c r="K125" s="75" t="s">
        <v>590</v>
      </c>
      <c r="L125" s="59" t="s">
        <v>589</v>
      </c>
      <c r="M125" s="60" t="s">
        <v>178</v>
      </c>
      <c r="N125" s="59" t="s">
        <v>106</v>
      </c>
      <c r="O125" s="61">
        <v>1144151726</v>
      </c>
      <c r="P125" s="55">
        <v>1</v>
      </c>
      <c r="Q125" s="57">
        <v>45051</v>
      </c>
      <c r="R125" s="62">
        <v>45054</v>
      </c>
      <c r="S125" s="59" t="s">
        <v>529</v>
      </c>
      <c r="T125" s="63">
        <v>45230</v>
      </c>
      <c r="U125" s="123">
        <v>6</v>
      </c>
      <c r="V125" s="152">
        <v>10737090</v>
      </c>
      <c r="W125" s="123">
        <v>6</v>
      </c>
      <c r="X125" s="65">
        <v>1789515</v>
      </c>
      <c r="Y125" s="29" t="str" cm="1">
        <f t="array" ref="Y125">_xlfn.XLOOKUP([1]!Contratacion2023[[#This Row],[VALOR CUOTA (NUM)]],[1]LISTAS!$A$114:$A$124,[1]!NIVEL_HONORARIOS_PS[PERFIL])</f>
        <v>ASISTENCIAL NIVEL II</v>
      </c>
      <c r="Z125" s="66">
        <v>9900000103</v>
      </c>
      <c r="AA125" s="67" t="s">
        <v>571</v>
      </c>
      <c r="AB125" s="67" t="s">
        <v>531</v>
      </c>
      <c r="AC125" s="68">
        <v>45044</v>
      </c>
      <c r="AD125" s="67">
        <v>32211270</v>
      </c>
      <c r="AE125" s="33">
        <v>4600000147</v>
      </c>
      <c r="AF125" s="34">
        <v>45051</v>
      </c>
      <c r="AG125" s="69">
        <v>10737090</v>
      </c>
      <c r="AH125" s="37" t="s">
        <v>162</v>
      </c>
      <c r="AI125" s="37" t="str">
        <f>VLOOKUP(AH125,[1]!T_SUPERVISOR[#Data],2,FALSE)</f>
        <v>Profesional Universitario Código 219 Grado 1</v>
      </c>
      <c r="AJ125" s="37" t="s">
        <v>163</v>
      </c>
      <c r="AK125" s="37" t="str">
        <f>VLOOKUP(AJ125,[1]!T_PROCESO[#Data],2,FALSE)</f>
        <v>Dirección Técnica</v>
      </c>
      <c r="AL125" s="38" t="s">
        <v>287</v>
      </c>
      <c r="AM125" s="150">
        <v>45218</v>
      </c>
      <c r="AN125" s="150">
        <v>45231</v>
      </c>
      <c r="AO125" s="150">
        <v>45290</v>
      </c>
      <c r="AP125" s="71">
        <v>2</v>
      </c>
      <c r="AQ125" s="145">
        <v>45218</v>
      </c>
      <c r="AR125" s="73">
        <v>9900000205</v>
      </c>
      <c r="AS125" s="34">
        <v>45208</v>
      </c>
      <c r="AT125" s="74">
        <v>47390300</v>
      </c>
      <c r="AU125" s="73">
        <v>4600000306</v>
      </c>
      <c r="AV125" s="68">
        <v>45219</v>
      </c>
      <c r="AW125" s="110">
        <v>3579030</v>
      </c>
      <c r="AX125" s="46">
        <f>IF([1]!Contratacion2023[[#This Row],[ADICIÓN/PRÓRROGA]]="NO","N/A",[1]!Contratacion2023[[#This Row],[FECHA FIN PRORROGA]])</f>
        <v>45290</v>
      </c>
      <c r="AY125" s="75">
        <f>[1]!Contratacion2023[[#This Row],[FECHA TERMINACION AMPLIADA]]-[1]!Contratacion2023[[#This Row],[FECHA FINALIZACION INICIAL]]</f>
        <v>60</v>
      </c>
      <c r="AZ125" s="153">
        <f>[1]!Contratacion2023[[#This Row],[PLAZO DE EJECUCIÓN AMPLIADO (DIAS)]]/30</f>
        <v>2</v>
      </c>
      <c r="BA125" s="153"/>
      <c r="BB125" s="47">
        <f>[1]!Contratacion2023[[#This Row],[VALOR INICIAL CONTRATO (NUM)]]+[1]!Contratacion2023[[#This Row],[VALOR CRP ADC]]</f>
        <v>14316120</v>
      </c>
      <c r="BC125" s="48">
        <f>[1]!Contratacion2023[[#This Row],[VALOR INICIAL CONTRATO (NUM)]]+[1]!Contratacion2023[[#This Row],[VALOR CRP ADC]]</f>
        <v>14316120</v>
      </c>
      <c r="BD125" s="48"/>
      <c r="BE125" s="48">
        <f>[1]!Contratacion2023[[#This Row],[VALOR TOTAL DEL CONTRATO]]-[1]!Contratacion2023[[#This Row],[VALOR VIGENTE]]</f>
        <v>0</v>
      </c>
      <c r="BJ125" s="51"/>
      <c r="BL125" s="73"/>
      <c r="BM125" s="51"/>
    </row>
    <row r="126" spans="1:65" x14ac:dyDescent="0.25">
      <c r="A126" s="53" t="s">
        <v>65</v>
      </c>
      <c r="B126" s="54" t="s">
        <v>66</v>
      </c>
      <c r="C126" s="54" t="s">
        <v>67</v>
      </c>
      <c r="D126" s="79" t="s">
        <v>68</v>
      </c>
      <c r="E126" s="54" t="s">
        <v>82</v>
      </c>
      <c r="F126" s="54" t="s">
        <v>70</v>
      </c>
      <c r="G126" s="55" t="s">
        <v>592</v>
      </c>
      <c r="H126" s="56" t="s">
        <v>593</v>
      </c>
      <c r="I126" s="57">
        <v>45051</v>
      </c>
      <c r="J126" s="59" t="s">
        <v>155</v>
      </c>
      <c r="K126" s="75" t="s">
        <v>592</v>
      </c>
      <c r="L126" s="59" t="s">
        <v>589</v>
      </c>
      <c r="M126" s="60" t="s">
        <v>194</v>
      </c>
      <c r="N126" s="59" t="s">
        <v>106</v>
      </c>
      <c r="O126" s="61">
        <v>1144128710</v>
      </c>
      <c r="P126" s="55">
        <v>6</v>
      </c>
      <c r="Q126" s="57">
        <v>45051</v>
      </c>
      <c r="R126" s="62">
        <v>45054</v>
      </c>
      <c r="S126" s="59" t="s">
        <v>529</v>
      </c>
      <c r="T126" s="63">
        <v>45230</v>
      </c>
      <c r="U126" s="123">
        <v>6</v>
      </c>
      <c r="V126" s="152">
        <v>10737090</v>
      </c>
      <c r="W126" s="123">
        <v>6</v>
      </c>
      <c r="X126" s="65">
        <v>1789515</v>
      </c>
      <c r="Y126" s="29" t="str" cm="1">
        <f t="array" ref="Y126">_xlfn.XLOOKUP([1]!Contratacion2023[[#This Row],[VALOR CUOTA (NUM)]],[1]LISTAS!$A$114:$A$124,[1]!NIVEL_HONORARIOS_PS[PERFIL])</f>
        <v>ASISTENCIAL NIVEL II</v>
      </c>
      <c r="Z126" s="66">
        <v>9900000100</v>
      </c>
      <c r="AA126" s="67" t="s">
        <v>571</v>
      </c>
      <c r="AB126" s="67" t="s">
        <v>531</v>
      </c>
      <c r="AC126" s="68">
        <v>45044</v>
      </c>
      <c r="AD126" s="67">
        <v>60645450</v>
      </c>
      <c r="AE126" s="72">
        <v>4600000144</v>
      </c>
      <c r="AF126" s="34">
        <v>45051</v>
      </c>
      <c r="AG126" s="69">
        <v>10737090</v>
      </c>
      <c r="AH126" s="37" t="s">
        <v>162</v>
      </c>
      <c r="AI126" s="37" t="str">
        <f>VLOOKUP(AH126,[1]!T_SUPERVISOR[#Data],2,FALSE)</f>
        <v>Profesional Universitario Código 219 Grado 1</v>
      </c>
      <c r="AJ126" s="37" t="s">
        <v>163</v>
      </c>
      <c r="AK126" s="37" t="str">
        <f>VLOOKUP(AJ126,[1]!T_PROCESO[#Data],2,FALSE)</f>
        <v>Dirección Técnica</v>
      </c>
      <c r="AL126" s="38" t="s">
        <v>287</v>
      </c>
      <c r="AM126" s="150">
        <v>45219</v>
      </c>
      <c r="AN126" s="150">
        <v>45231</v>
      </c>
      <c r="AO126" s="150">
        <v>45290</v>
      </c>
      <c r="AP126" s="71">
        <v>2</v>
      </c>
      <c r="AQ126" s="145">
        <v>45219</v>
      </c>
      <c r="AR126" s="73">
        <v>9900000205</v>
      </c>
      <c r="AS126" s="34">
        <v>45208</v>
      </c>
      <c r="AT126" s="74">
        <v>47390300</v>
      </c>
      <c r="AU126" s="73">
        <v>4600000330</v>
      </c>
      <c r="AV126" s="68">
        <v>45222</v>
      </c>
      <c r="AW126" s="110">
        <v>3579030</v>
      </c>
      <c r="AX126" s="46">
        <f>IF([1]!Contratacion2023[[#This Row],[ADICIÓN/PRÓRROGA]]="NO","N/A",[1]!Contratacion2023[[#This Row],[FECHA FIN PRORROGA]])</f>
        <v>45290</v>
      </c>
      <c r="AY126" s="75">
        <f>[1]!Contratacion2023[[#This Row],[FECHA TERMINACION AMPLIADA]]-[1]!Contratacion2023[[#This Row],[FECHA FINALIZACION INICIAL]]</f>
        <v>60</v>
      </c>
      <c r="AZ126" s="153">
        <f>[1]!Contratacion2023[[#This Row],[PLAZO DE EJECUCIÓN AMPLIADO (DIAS)]]/30</f>
        <v>2</v>
      </c>
      <c r="BA126" s="153"/>
      <c r="BB126" s="47">
        <f>[1]!Contratacion2023[[#This Row],[VALOR INICIAL CONTRATO (NUM)]]+[1]!Contratacion2023[[#This Row],[VALOR CRP ADC]]</f>
        <v>14316120</v>
      </c>
      <c r="BC126" s="48">
        <f>[1]!Contratacion2023[[#This Row],[VALOR INICIAL CONTRATO (NUM)]]+[1]!Contratacion2023[[#This Row],[VALOR CRP ADC]]</f>
        <v>14316120</v>
      </c>
      <c r="BD126" s="48"/>
      <c r="BE126" s="48">
        <f>[1]!Contratacion2023[[#This Row],[VALOR TOTAL DEL CONTRATO]]-[1]!Contratacion2023[[#This Row],[VALOR VIGENTE]]</f>
        <v>0</v>
      </c>
      <c r="BJ126" s="51"/>
      <c r="BL126" s="73"/>
      <c r="BM126" s="51"/>
    </row>
    <row r="127" spans="1:65" x14ac:dyDescent="0.25">
      <c r="A127" s="53" t="s">
        <v>65</v>
      </c>
      <c r="B127" s="54" t="s">
        <v>66</v>
      </c>
      <c r="C127" s="54" t="s">
        <v>67</v>
      </c>
      <c r="D127" s="79" t="s">
        <v>68</v>
      </c>
      <c r="E127" s="54" t="s">
        <v>82</v>
      </c>
      <c r="F127" s="54" t="s">
        <v>70</v>
      </c>
      <c r="G127" s="55" t="s">
        <v>594</v>
      </c>
      <c r="H127" s="56" t="s">
        <v>595</v>
      </c>
      <c r="I127" s="57">
        <v>45050</v>
      </c>
      <c r="J127" s="59" t="s">
        <v>155</v>
      </c>
      <c r="K127" s="75" t="s">
        <v>594</v>
      </c>
      <c r="L127" s="59" t="s">
        <v>589</v>
      </c>
      <c r="M127" s="60" t="s">
        <v>200</v>
      </c>
      <c r="N127" s="59" t="s">
        <v>76</v>
      </c>
      <c r="O127" s="61">
        <v>1107091691</v>
      </c>
      <c r="P127" s="55">
        <v>8</v>
      </c>
      <c r="Q127" s="57">
        <v>45051</v>
      </c>
      <c r="R127" s="62">
        <v>45054</v>
      </c>
      <c r="S127" s="59" t="s">
        <v>529</v>
      </c>
      <c r="T127" s="63">
        <v>45230</v>
      </c>
      <c r="U127" s="123">
        <v>6</v>
      </c>
      <c r="V127" s="152">
        <v>10737090</v>
      </c>
      <c r="W127" s="123">
        <v>6</v>
      </c>
      <c r="X127" s="65">
        <v>1789515</v>
      </c>
      <c r="Y127" s="29" t="str" cm="1">
        <f t="array" ref="Y127">_xlfn.XLOOKUP([1]!Contratacion2023[[#This Row],[VALOR CUOTA (NUM)]],[1]LISTAS!$A$114:$A$124,[1]!NIVEL_HONORARIOS_PS[PERFIL])</f>
        <v>ASISTENCIAL NIVEL II</v>
      </c>
      <c r="Z127" s="66">
        <v>9900000100</v>
      </c>
      <c r="AA127" s="67" t="s">
        <v>571</v>
      </c>
      <c r="AB127" s="67" t="s">
        <v>531</v>
      </c>
      <c r="AC127" s="68">
        <v>45044</v>
      </c>
      <c r="AD127" s="67">
        <v>60645450</v>
      </c>
      <c r="AE127" s="72">
        <v>4600000148</v>
      </c>
      <c r="AF127" s="34">
        <v>45051</v>
      </c>
      <c r="AG127" s="69">
        <v>10737090</v>
      </c>
      <c r="AH127" s="37" t="s">
        <v>162</v>
      </c>
      <c r="AI127" s="37" t="str">
        <f>VLOOKUP(AH127,[1]!T_SUPERVISOR[#Data],2,FALSE)</f>
        <v>Profesional Universitario Código 219 Grado 1</v>
      </c>
      <c r="AJ127" s="37" t="s">
        <v>163</v>
      </c>
      <c r="AK127" s="37" t="str">
        <f>VLOOKUP(AJ127,[1]!T_PROCESO[#Data],2,FALSE)</f>
        <v>Dirección Técnica</v>
      </c>
      <c r="AL127" s="38" t="s">
        <v>287</v>
      </c>
      <c r="AM127" s="150">
        <v>45219</v>
      </c>
      <c r="AN127" s="150">
        <v>45231</v>
      </c>
      <c r="AO127" s="150">
        <v>45290</v>
      </c>
      <c r="AP127" s="71">
        <v>2</v>
      </c>
      <c r="AQ127" s="145">
        <v>45219</v>
      </c>
      <c r="AR127" s="73">
        <v>9900000205</v>
      </c>
      <c r="AS127" s="34">
        <v>45208</v>
      </c>
      <c r="AT127" s="74">
        <v>47390300</v>
      </c>
      <c r="AU127" s="73">
        <v>4600000305</v>
      </c>
      <c r="AV127" s="68">
        <v>45219</v>
      </c>
      <c r="AW127" s="110">
        <v>3579030</v>
      </c>
      <c r="AX127" s="46">
        <f>IF([1]!Contratacion2023[[#This Row],[ADICIÓN/PRÓRROGA]]="NO","N/A",[1]!Contratacion2023[[#This Row],[FECHA FIN PRORROGA]])</f>
        <v>45290</v>
      </c>
      <c r="AY127" s="75">
        <f>[1]!Contratacion2023[[#This Row],[FECHA TERMINACION AMPLIADA]]-[1]!Contratacion2023[[#This Row],[FECHA FINALIZACION INICIAL]]</f>
        <v>60</v>
      </c>
      <c r="AZ127" s="153">
        <f>[1]!Contratacion2023[[#This Row],[PLAZO DE EJECUCIÓN AMPLIADO (DIAS)]]/30</f>
        <v>2</v>
      </c>
      <c r="BA127" s="153"/>
      <c r="BB127" s="47">
        <f>[1]!Contratacion2023[[#This Row],[VALOR INICIAL CONTRATO (NUM)]]+[1]!Contratacion2023[[#This Row],[VALOR CRP ADC]]</f>
        <v>14316120</v>
      </c>
      <c r="BC127" s="48">
        <f>[1]!Contratacion2023[[#This Row],[VALOR INICIAL CONTRATO (NUM)]]+[1]!Contratacion2023[[#This Row],[VALOR CRP ADC]]</f>
        <v>14316120</v>
      </c>
      <c r="BD127" s="48"/>
      <c r="BE127" s="48">
        <f>[1]!Contratacion2023[[#This Row],[VALOR TOTAL DEL CONTRATO]]-[1]!Contratacion2023[[#This Row],[VALOR VIGENTE]]</f>
        <v>0</v>
      </c>
      <c r="BJ127" s="51"/>
      <c r="BL127" s="73"/>
      <c r="BM127" s="51"/>
    </row>
    <row r="128" spans="1:65" x14ac:dyDescent="0.25">
      <c r="A128" s="53" t="s">
        <v>65</v>
      </c>
      <c r="B128" s="54" t="s">
        <v>66</v>
      </c>
      <c r="C128" s="54" t="s">
        <v>67</v>
      </c>
      <c r="D128" s="79" t="s">
        <v>68</v>
      </c>
      <c r="E128" s="54" t="s">
        <v>82</v>
      </c>
      <c r="F128" s="54" t="s">
        <v>70</v>
      </c>
      <c r="G128" s="55" t="s">
        <v>596</v>
      </c>
      <c r="H128" s="56" t="s">
        <v>597</v>
      </c>
      <c r="I128" s="57">
        <v>45051</v>
      </c>
      <c r="J128" s="59" t="s">
        <v>155</v>
      </c>
      <c r="K128" s="75" t="s">
        <v>596</v>
      </c>
      <c r="L128" s="59" t="s">
        <v>598</v>
      </c>
      <c r="M128" s="60" t="s">
        <v>204</v>
      </c>
      <c r="N128" s="59" t="s">
        <v>106</v>
      </c>
      <c r="O128" s="61">
        <v>14605600</v>
      </c>
      <c r="P128" s="55">
        <v>8</v>
      </c>
      <c r="Q128" s="57">
        <v>45051</v>
      </c>
      <c r="R128" s="57">
        <v>45054</v>
      </c>
      <c r="S128" s="59" t="s">
        <v>529</v>
      </c>
      <c r="T128" s="63">
        <v>45230</v>
      </c>
      <c r="U128" s="123">
        <v>6</v>
      </c>
      <c r="V128" s="152">
        <v>18711000</v>
      </c>
      <c r="W128" s="123">
        <v>6</v>
      </c>
      <c r="X128" s="65">
        <v>3118500</v>
      </c>
      <c r="Y128" s="29" t="str" cm="1">
        <f t="array" ref="Y128">_xlfn.XLOOKUP([1]!Contratacion2023[[#This Row],[VALOR CUOTA (NUM)]],[1]LISTAS!$A$114:$A$124,[1]!NIVEL_HONORARIOS_PS[PERFIL])</f>
        <v>TÉCNICO NIVEL II</v>
      </c>
      <c r="Z128" s="66">
        <v>9900000105</v>
      </c>
      <c r="AA128" s="67" t="s">
        <v>571</v>
      </c>
      <c r="AB128" s="67" t="s">
        <v>531</v>
      </c>
      <c r="AC128" s="68">
        <v>45044</v>
      </c>
      <c r="AD128" s="67">
        <v>51462810</v>
      </c>
      <c r="AE128" s="72">
        <v>4600000131</v>
      </c>
      <c r="AF128" s="34">
        <v>45051</v>
      </c>
      <c r="AG128" s="69">
        <v>18711000</v>
      </c>
      <c r="AH128" s="37" t="s">
        <v>162</v>
      </c>
      <c r="AI128" s="37" t="str">
        <f>VLOOKUP(AH128,[1]!T_SUPERVISOR[#Data],2,FALSE)</f>
        <v>Profesional Universitario Código 219 Grado 1</v>
      </c>
      <c r="AJ128" s="37" t="s">
        <v>163</v>
      </c>
      <c r="AK128" s="37" t="str">
        <f>VLOOKUP(AJ128,[1]!T_PROCESO[#Data],2,FALSE)</f>
        <v>Dirección Técnica</v>
      </c>
      <c r="AL128" s="38" t="s">
        <v>287</v>
      </c>
      <c r="AM128" s="150">
        <v>45218</v>
      </c>
      <c r="AN128" s="150">
        <v>45231</v>
      </c>
      <c r="AO128" s="150">
        <v>45290</v>
      </c>
      <c r="AP128" s="71">
        <v>2</v>
      </c>
      <c r="AQ128" s="145">
        <v>45218</v>
      </c>
      <c r="AR128" s="73">
        <v>9900000206</v>
      </c>
      <c r="AS128" s="34">
        <v>45208</v>
      </c>
      <c r="AT128" s="74">
        <v>26514810</v>
      </c>
      <c r="AU128" s="73">
        <v>4600000304</v>
      </c>
      <c r="AV128" s="68">
        <v>45219</v>
      </c>
      <c r="AW128" s="110">
        <v>6237000</v>
      </c>
      <c r="AX128" s="46">
        <f>IF([1]!Contratacion2023[[#This Row],[ADICIÓN/PRÓRROGA]]="NO","N/A",[1]!Contratacion2023[[#This Row],[FECHA FIN PRORROGA]])</f>
        <v>45290</v>
      </c>
      <c r="AY128" s="75">
        <f>[1]!Contratacion2023[[#This Row],[FECHA TERMINACION AMPLIADA]]-[1]!Contratacion2023[[#This Row],[FECHA FINALIZACION INICIAL]]</f>
        <v>60</v>
      </c>
      <c r="AZ128" s="153">
        <f>[1]!Contratacion2023[[#This Row],[PLAZO DE EJECUCIÓN AMPLIADO (DIAS)]]/30</f>
        <v>2</v>
      </c>
      <c r="BA128" s="153"/>
      <c r="BB128" s="47">
        <f>[1]!Contratacion2023[[#This Row],[VALOR INICIAL CONTRATO (NUM)]]+[1]!Contratacion2023[[#This Row],[VALOR CRP ADC]]</f>
        <v>24948000</v>
      </c>
      <c r="BC128" s="48">
        <f>[1]!Contratacion2023[[#This Row],[VALOR INICIAL CONTRATO (NUM)]]+[1]!Contratacion2023[[#This Row],[VALOR CRP ADC]]</f>
        <v>24948000</v>
      </c>
      <c r="BD128" s="48"/>
      <c r="BE128" s="48">
        <f>[1]!Contratacion2023[[#This Row],[VALOR TOTAL DEL CONTRATO]]-[1]!Contratacion2023[[#This Row],[VALOR VIGENTE]]</f>
        <v>0</v>
      </c>
      <c r="BJ128" s="51"/>
      <c r="BL128" s="73"/>
      <c r="BM128" s="51"/>
    </row>
    <row r="129" spans="1:65" x14ac:dyDescent="0.25">
      <c r="A129" s="53" t="s">
        <v>65</v>
      </c>
      <c r="B129" s="54" t="s">
        <v>66</v>
      </c>
      <c r="C129" s="54" t="s">
        <v>67</v>
      </c>
      <c r="D129" s="79" t="s">
        <v>68</v>
      </c>
      <c r="E129" s="54" t="s">
        <v>82</v>
      </c>
      <c r="F129" s="54" t="s">
        <v>70</v>
      </c>
      <c r="G129" s="55" t="s">
        <v>599</v>
      </c>
      <c r="H129" s="56" t="s">
        <v>600</v>
      </c>
      <c r="I129" s="57">
        <v>45050</v>
      </c>
      <c r="J129" s="59" t="s">
        <v>155</v>
      </c>
      <c r="K129" s="75" t="s">
        <v>599</v>
      </c>
      <c r="L129" s="59" t="s">
        <v>589</v>
      </c>
      <c r="M129" s="60" t="s">
        <v>207</v>
      </c>
      <c r="N129" s="59" t="s">
        <v>76</v>
      </c>
      <c r="O129" s="61">
        <v>31149325</v>
      </c>
      <c r="P129" s="55">
        <v>2</v>
      </c>
      <c r="Q129" s="57">
        <v>45051</v>
      </c>
      <c r="R129" s="62">
        <v>45054</v>
      </c>
      <c r="S129" s="59" t="s">
        <v>529</v>
      </c>
      <c r="T129" s="63">
        <v>45230</v>
      </c>
      <c r="U129" s="123">
        <v>6</v>
      </c>
      <c r="V129" s="152">
        <v>10737090</v>
      </c>
      <c r="W129" s="123">
        <v>6</v>
      </c>
      <c r="X129" s="65">
        <v>1789515</v>
      </c>
      <c r="Y129" s="29" t="str" cm="1">
        <f t="array" ref="Y129">_xlfn.XLOOKUP([1]!Contratacion2023[[#This Row],[VALOR CUOTA (NUM)]],[1]LISTAS!$A$114:$A$124,[1]!NIVEL_HONORARIOS_PS[PERFIL])</f>
        <v>ASISTENCIAL NIVEL II</v>
      </c>
      <c r="Z129" s="66">
        <v>9900000100</v>
      </c>
      <c r="AA129" s="67" t="s">
        <v>571</v>
      </c>
      <c r="AB129" s="67" t="s">
        <v>531</v>
      </c>
      <c r="AC129" s="68">
        <v>45044</v>
      </c>
      <c r="AD129" s="67">
        <v>60645450</v>
      </c>
      <c r="AE129" s="72">
        <v>4600000132</v>
      </c>
      <c r="AF129" s="34">
        <v>45051</v>
      </c>
      <c r="AG129" s="69">
        <v>10737090</v>
      </c>
      <c r="AH129" s="37" t="s">
        <v>162</v>
      </c>
      <c r="AI129" s="37" t="str">
        <f>VLOOKUP(AH129,[1]!T_SUPERVISOR[#Data],2,FALSE)</f>
        <v>Profesional Universitario Código 219 Grado 1</v>
      </c>
      <c r="AJ129" s="37" t="s">
        <v>163</v>
      </c>
      <c r="AK129" s="37" t="str">
        <f>VLOOKUP(AJ129,[1]!T_PROCESO[#Data],2,FALSE)</f>
        <v>Dirección Técnica</v>
      </c>
      <c r="AL129" s="38" t="s">
        <v>287</v>
      </c>
      <c r="AM129" s="150">
        <v>45219</v>
      </c>
      <c r="AN129" s="150">
        <v>45231</v>
      </c>
      <c r="AO129" s="150">
        <v>45290</v>
      </c>
      <c r="AP129" s="71">
        <v>2</v>
      </c>
      <c r="AQ129" s="145">
        <v>45219</v>
      </c>
      <c r="AR129" s="73">
        <v>9900000205</v>
      </c>
      <c r="AS129" s="34">
        <v>45208</v>
      </c>
      <c r="AT129" s="74">
        <v>47390300</v>
      </c>
      <c r="AU129" s="158">
        <v>4600000303</v>
      </c>
      <c r="AV129" s="177">
        <v>45219</v>
      </c>
      <c r="AW129" s="187">
        <v>3579030</v>
      </c>
      <c r="AX129" s="46">
        <f>IF([1]!Contratacion2023[[#This Row],[ADICIÓN/PRÓRROGA]]="NO","N/A",[1]!Contratacion2023[[#This Row],[FECHA FIN PRORROGA]])</f>
        <v>45290</v>
      </c>
      <c r="AY129" s="75">
        <f>[1]!Contratacion2023[[#This Row],[FECHA TERMINACION AMPLIADA]]-[1]!Contratacion2023[[#This Row],[FECHA FINALIZACION INICIAL]]</f>
        <v>60</v>
      </c>
      <c r="AZ129" s="153">
        <f>[1]!Contratacion2023[[#This Row],[PLAZO DE EJECUCIÓN AMPLIADO (DIAS)]]/30</f>
        <v>2</v>
      </c>
      <c r="BA129" s="153"/>
      <c r="BB129" s="47">
        <f>[1]!Contratacion2023[[#This Row],[VALOR INICIAL CONTRATO (NUM)]]+[1]!Contratacion2023[[#This Row],[VALOR CRP ADC]]</f>
        <v>14316120</v>
      </c>
      <c r="BC129" s="48">
        <f>[1]!Contratacion2023[[#This Row],[VALOR INICIAL CONTRATO (NUM)]]+[1]!Contratacion2023[[#This Row],[VALOR CRP ADC]]</f>
        <v>14316120</v>
      </c>
      <c r="BD129" s="48"/>
      <c r="BE129" s="48">
        <f>[1]!Contratacion2023[[#This Row],[VALOR TOTAL DEL CONTRATO]]-[1]!Contratacion2023[[#This Row],[VALOR VIGENTE]]</f>
        <v>0</v>
      </c>
      <c r="BJ129" s="51"/>
      <c r="BL129" s="73"/>
      <c r="BM129" s="51"/>
    </row>
    <row r="130" spans="1:65" x14ac:dyDescent="0.25">
      <c r="A130" s="53" t="s">
        <v>65</v>
      </c>
      <c r="B130" s="54" t="s">
        <v>66</v>
      </c>
      <c r="C130" s="54" t="s">
        <v>67</v>
      </c>
      <c r="D130" s="79" t="s">
        <v>68</v>
      </c>
      <c r="E130" s="54" t="s">
        <v>82</v>
      </c>
      <c r="F130" s="54" t="s">
        <v>70</v>
      </c>
      <c r="G130" s="55" t="s">
        <v>601</v>
      </c>
      <c r="H130" s="56" t="s">
        <v>602</v>
      </c>
      <c r="I130" s="57">
        <v>45050</v>
      </c>
      <c r="J130" s="59" t="s">
        <v>155</v>
      </c>
      <c r="K130" s="75" t="s">
        <v>601</v>
      </c>
      <c r="L130" s="59" t="s">
        <v>589</v>
      </c>
      <c r="M130" s="60" t="s">
        <v>210</v>
      </c>
      <c r="N130" s="59" t="s">
        <v>106</v>
      </c>
      <c r="O130" s="61">
        <v>1144099488</v>
      </c>
      <c r="P130" s="55">
        <v>1</v>
      </c>
      <c r="Q130" s="57">
        <v>45051</v>
      </c>
      <c r="R130" s="62">
        <v>45054</v>
      </c>
      <c r="S130" s="59" t="s">
        <v>529</v>
      </c>
      <c r="T130" s="63">
        <v>45230</v>
      </c>
      <c r="U130" s="123">
        <v>6</v>
      </c>
      <c r="V130" s="152">
        <v>10737090</v>
      </c>
      <c r="W130" s="123">
        <v>6</v>
      </c>
      <c r="X130" s="65">
        <v>1789515</v>
      </c>
      <c r="Y130" s="29" t="str" cm="1">
        <f t="array" ref="Y130">_xlfn.XLOOKUP([1]!Contratacion2023[[#This Row],[VALOR CUOTA (NUM)]],[1]LISTAS!$A$114:$A$124,[1]!NIVEL_HONORARIOS_PS[PERFIL])</f>
        <v>ASISTENCIAL NIVEL II</v>
      </c>
      <c r="Z130" s="66">
        <v>9900000100</v>
      </c>
      <c r="AA130" s="67" t="s">
        <v>571</v>
      </c>
      <c r="AB130" s="67" t="s">
        <v>531</v>
      </c>
      <c r="AC130" s="68">
        <v>45044</v>
      </c>
      <c r="AD130" s="67">
        <v>60645450</v>
      </c>
      <c r="AE130" s="72">
        <v>4600000157</v>
      </c>
      <c r="AF130" s="34">
        <v>45051</v>
      </c>
      <c r="AG130" s="69">
        <v>10737090</v>
      </c>
      <c r="AH130" s="37" t="s">
        <v>162</v>
      </c>
      <c r="AI130" s="37" t="str">
        <f>VLOOKUP(AH130,[1]!T_SUPERVISOR[#Data],2,FALSE)</f>
        <v>Profesional Universitario Código 219 Grado 1</v>
      </c>
      <c r="AJ130" s="37" t="s">
        <v>163</v>
      </c>
      <c r="AK130" s="37" t="str">
        <f>VLOOKUP(AJ130,[1]!T_PROCESO[#Data],2,FALSE)</f>
        <v>Dirección Técnica</v>
      </c>
      <c r="AL130" s="38" t="s">
        <v>287</v>
      </c>
      <c r="AM130" s="150">
        <v>45219</v>
      </c>
      <c r="AN130" s="150">
        <v>45231</v>
      </c>
      <c r="AO130" s="150">
        <v>45290</v>
      </c>
      <c r="AP130" s="71">
        <v>2</v>
      </c>
      <c r="AQ130" s="145">
        <v>45219</v>
      </c>
      <c r="AR130" s="73">
        <v>9900000205</v>
      </c>
      <c r="AS130" s="34">
        <v>45208</v>
      </c>
      <c r="AT130" s="74">
        <v>47390300</v>
      </c>
      <c r="AU130" s="73">
        <v>4600000302</v>
      </c>
      <c r="AV130" s="68">
        <v>45219</v>
      </c>
      <c r="AW130" s="110">
        <v>3579030</v>
      </c>
      <c r="AX130" s="46">
        <f>IF([1]!Contratacion2023[[#This Row],[ADICIÓN/PRÓRROGA]]="NO","N/A",[1]!Contratacion2023[[#This Row],[FECHA FIN PRORROGA]])</f>
        <v>45290</v>
      </c>
      <c r="AY130" s="75">
        <f>[1]!Contratacion2023[[#This Row],[FECHA TERMINACION AMPLIADA]]-[1]!Contratacion2023[[#This Row],[FECHA FINALIZACION INICIAL]]</f>
        <v>60</v>
      </c>
      <c r="AZ130" s="153">
        <f>[1]!Contratacion2023[[#This Row],[PLAZO DE EJECUCIÓN AMPLIADO (DIAS)]]/30</f>
        <v>2</v>
      </c>
      <c r="BA130" s="153"/>
      <c r="BB130" s="47">
        <f>[1]!Contratacion2023[[#This Row],[VALOR INICIAL CONTRATO (NUM)]]+[1]!Contratacion2023[[#This Row],[VALOR CRP ADC]]</f>
        <v>14316120</v>
      </c>
      <c r="BC130" s="48">
        <f>[1]!Contratacion2023[[#This Row],[VALOR INICIAL CONTRATO (NUM)]]+[1]!Contratacion2023[[#This Row],[VALOR CRP ADC]]</f>
        <v>14316120</v>
      </c>
      <c r="BD130" s="48"/>
      <c r="BE130" s="48">
        <f>[1]!Contratacion2023[[#This Row],[VALOR TOTAL DEL CONTRATO]]-[1]!Contratacion2023[[#This Row],[VALOR VIGENTE]]</f>
        <v>0</v>
      </c>
      <c r="BJ130" s="51"/>
      <c r="BL130" s="73"/>
      <c r="BM130" s="51"/>
    </row>
    <row r="131" spans="1:65" x14ac:dyDescent="0.25">
      <c r="A131" s="53" t="s">
        <v>263</v>
      </c>
      <c r="B131" s="54" t="s">
        <v>603</v>
      </c>
      <c r="C131" s="54" t="s">
        <v>604</v>
      </c>
      <c r="D131" s="79" t="s">
        <v>181</v>
      </c>
      <c r="E131" s="54" t="s">
        <v>182</v>
      </c>
      <c r="F131" s="54" t="s">
        <v>265</v>
      </c>
      <c r="G131" s="114" t="s">
        <v>605</v>
      </c>
      <c r="H131" s="56" t="s">
        <v>606</v>
      </c>
      <c r="I131" s="57">
        <v>45104</v>
      </c>
      <c r="J131" s="59" t="s">
        <v>85</v>
      </c>
      <c r="K131" s="75" t="s">
        <v>607</v>
      </c>
      <c r="L131" s="59" t="s">
        <v>608</v>
      </c>
      <c r="M131" s="60" t="s">
        <v>609</v>
      </c>
      <c r="N131" s="59" t="s">
        <v>182</v>
      </c>
      <c r="O131" s="61">
        <v>860011153</v>
      </c>
      <c r="P131" s="55">
        <v>6</v>
      </c>
      <c r="Q131" s="57">
        <v>45111</v>
      </c>
      <c r="R131" s="62">
        <v>45117</v>
      </c>
      <c r="S131" s="59" t="s">
        <v>610</v>
      </c>
      <c r="T131" s="63">
        <v>45472</v>
      </c>
      <c r="U131" s="123">
        <v>12</v>
      </c>
      <c r="V131" s="64">
        <v>96206682</v>
      </c>
      <c r="W131" s="123" t="s">
        <v>611</v>
      </c>
      <c r="X131" s="65" t="s">
        <v>611</v>
      </c>
      <c r="Y131" s="29" t="e" cm="1">
        <f t="array" ref="Y131">_xlfn.XLOOKUP([1]!Contratacion2023[[#This Row],[VALOR CUOTA (NUM)]],[1]LISTAS!$A$114:$A$124,[1]!NIVEL_HONORARIOS_PS[PERFIL])</f>
        <v>#N/A</v>
      </c>
      <c r="Z131" s="66">
        <v>9900000116</v>
      </c>
      <c r="AA131" s="67" t="s">
        <v>447</v>
      </c>
      <c r="AB131" s="194" t="s">
        <v>78</v>
      </c>
      <c r="AC131" s="68">
        <v>45056</v>
      </c>
      <c r="AD131" s="67">
        <v>319447919</v>
      </c>
      <c r="AE131" s="72">
        <v>4600000207</v>
      </c>
      <c r="AF131" s="34">
        <v>45117</v>
      </c>
      <c r="AG131" s="69">
        <v>96206682</v>
      </c>
      <c r="AH131" s="37" t="s">
        <v>190</v>
      </c>
      <c r="AI131" s="37" t="str">
        <f>VLOOKUP(AH131,[1]!T_SUPERVISOR[#Data],2,FALSE)</f>
        <v>Directora Administrativa y Financiera</v>
      </c>
      <c r="AJ131" s="37" t="s">
        <v>276</v>
      </c>
      <c r="AK131" s="37" t="str">
        <f>VLOOKUP(AJ131,[1]!T_PROCESO[#Data],2,FALSE)</f>
        <v>Dirección Administrativa y Financiera</v>
      </c>
      <c r="AL131" s="38" t="s">
        <v>81</v>
      </c>
      <c r="AM131" s="70"/>
      <c r="AN131" s="70"/>
      <c r="AO131" s="70"/>
      <c r="AQ131" s="72"/>
      <c r="AR131" s="73"/>
      <c r="AS131" s="51"/>
      <c r="AU131" s="73"/>
      <c r="AV131" s="73"/>
      <c r="AW131" s="110">
        <f>IF([1]!Contratacion2023[[#This Row],[ADICIÓN/PRÓRROGA]]="NO",0)</f>
        <v>0</v>
      </c>
      <c r="AX131" s="46" t="str">
        <f>IF([1]!Contratacion2023[[#This Row],[ADICIÓN/PRÓRROGA]]="NO","N/A",[1]!Contratacion2023[[#This Row],[FECHA FIN PRORROGA]])</f>
        <v>N/A</v>
      </c>
      <c r="AY131" s="59"/>
      <c r="AZ131" s="59"/>
      <c r="BA131" s="59"/>
      <c r="BB131" s="86">
        <f>[1]!Contratacion2023[[#This Row],[VALOR INICIAL CONTRATO (NUM)]]+[1]!Contratacion2023[[#This Row],[VALOR CRP ADC]]</f>
        <v>96206682</v>
      </c>
      <c r="BC131" s="48">
        <f>[1]!Contratacion2023[[#This Row],[VALOR INICIAL CONTRATO (NUM)]]+[1]!Contratacion2023[[#This Row],[VALOR CRP ADC]]</f>
        <v>96206682</v>
      </c>
      <c r="BD131" s="48"/>
      <c r="BE131" s="48">
        <f>[1]!Contratacion2023[[#This Row],[VALOR TOTAL DEL CONTRATO]]-[1]!Contratacion2023[[#This Row],[VALOR VIGENTE]]</f>
        <v>0</v>
      </c>
      <c r="BJ131" s="51"/>
      <c r="BL131" s="73"/>
      <c r="BM131" s="51"/>
    </row>
    <row r="132" spans="1:65" x14ac:dyDescent="0.25">
      <c r="A132" s="53" t="s">
        <v>65</v>
      </c>
      <c r="B132" s="54" t="s">
        <v>66</v>
      </c>
      <c r="C132" s="54" t="s">
        <v>67</v>
      </c>
      <c r="D132" s="79" t="s">
        <v>68</v>
      </c>
      <c r="E132" s="54" t="s">
        <v>82</v>
      </c>
      <c r="F132" s="54" t="s">
        <v>70</v>
      </c>
      <c r="G132" s="55" t="s">
        <v>612</v>
      </c>
      <c r="H132" s="56" t="s">
        <v>613</v>
      </c>
      <c r="I132" s="57">
        <v>45050</v>
      </c>
      <c r="J132" s="59" t="s">
        <v>155</v>
      </c>
      <c r="K132" s="75" t="s">
        <v>612</v>
      </c>
      <c r="L132" s="59" t="s">
        <v>614</v>
      </c>
      <c r="M132" s="60" t="s">
        <v>615</v>
      </c>
      <c r="N132" s="59" t="s">
        <v>106</v>
      </c>
      <c r="O132" s="61">
        <v>4684591</v>
      </c>
      <c r="P132" s="55">
        <v>0</v>
      </c>
      <c r="Q132" s="57">
        <v>45051</v>
      </c>
      <c r="R132" s="62">
        <v>45054</v>
      </c>
      <c r="S132" s="59" t="s">
        <v>529</v>
      </c>
      <c r="T132" s="63">
        <v>45230</v>
      </c>
      <c r="U132" s="123">
        <v>6</v>
      </c>
      <c r="V132" s="152">
        <v>6960000</v>
      </c>
      <c r="W132" s="123">
        <v>6</v>
      </c>
      <c r="X132" s="65">
        <v>1160000</v>
      </c>
      <c r="Y132" s="29" t="str" cm="1">
        <f t="array" ref="Y132">_xlfn.XLOOKUP([1]!Contratacion2023[[#This Row],[VALOR CUOTA (NUM)]],[1]LISTAS!$A$114:$A$124,[1]!NIVEL_HONORARIOS_PS[PERFIL])</f>
        <v>ASISTENCIAL NIVEL I</v>
      </c>
      <c r="Z132" s="66">
        <v>9900000100</v>
      </c>
      <c r="AA132" s="67" t="s">
        <v>530</v>
      </c>
      <c r="AB132" s="67" t="s">
        <v>531</v>
      </c>
      <c r="AC132" s="68">
        <v>45044</v>
      </c>
      <c r="AD132" s="67">
        <v>60645450</v>
      </c>
      <c r="AE132" s="72">
        <v>4600000136</v>
      </c>
      <c r="AF132" s="34">
        <v>45051</v>
      </c>
      <c r="AG132" s="69">
        <v>6960000</v>
      </c>
      <c r="AH132" s="37" t="s">
        <v>162</v>
      </c>
      <c r="AI132" s="37" t="str">
        <f>VLOOKUP(AH132,[1]!T_SUPERVISOR[#Data],2,FALSE)</f>
        <v>Profesional Universitario Código 219 Grado 1</v>
      </c>
      <c r="AJ132" s="37" t="s">
        <v>286</v>
      </c>
      <c r="AK132" s="37" t="str">
        <f>VLOOKUP(AJ132,[1]!T_PROCESO[#Data],2,FALSE)</f>
        <v>Dirección Técnica</v>
      </c>
      <c r="AL132" s="38" t="s">
        <v>287</v>
      </c>
      <c r="AM132" s="150">
        <v>45219</v>
      </c>
      <c r="AN132" s="150">
        <v>45231</v>
      </c>
      <c r="AO132" s="150">
        <v>45290</v>
      </c>
      <c r="AP132" s="71">
        <v>2</v>
      </c>
      <c r="AQ132" s="145">
        <v>45219</v>
      </c>
      <c r="AR132" s="73">
        <v>9900000205</v>
      </c>
      <c r="AS132" s="34">
        <v>45208</v>
      </c>
      <c r="AT132" s="74">
        <v>47390300</v>
      </c>
      <c r="AU132" s="73">
        <v>4600000301</v>
      </c>
      <c r="AV132" s="68">
        <v>45219</v>
      </c>
      <c r="AW132" s="110">
        <v>2320000</v>
      </c>
      <c r="AX132" s="46">
        <f>IF([1]!Contratacion2023[[#This Row],[ADICIÓN/PRÓRROGA]]="NO","N/A",[1]!Contratacion2023[[#This Row],[FECHA FIN PRORROGA]])</f>
        <v>45290</v>
      </c>
      <c r="AY132" s="75">
        <f>[1]!Contratacion2023[[#This Row],[FECHA TERMINACION AMPLIADA]]-[1]!Contratacion2023[[#This Row],[FECHA FINALIZACION INICIAL]]</f>
        <v>60</v>
      </c>
      <c r="AZ132" s="153">
        <f>[1]!Contratacion2023[[#This Row],[PLAZO DE EJECUCIÓN AMPLIADO (DIAS)]]/30</f>
        <v>2</v>
      </c>
      <c r="BA132" s="153"/>
      <c r="BB132" s="47">
        <f>[1]!Contratacion2023[[#This Row],[VALOR INICIAL CONTRATO (NUM)]]+[1]!Contratacion2023[[#This Row],[VALOR CRP ADC]]</f>
        <v>9280000</v>
      </c>
      <c r="BC132" s="48">
        <f>[1]!Contratacion2023[[#This Row],[VALOR INICIAL CONTRATO (NUM)]]+[1]!Contratacion2023[[#This Row],[VALOR CRP ADC]]</f>
        <v>9280000</v>
      </c>
      <c r="BD132" s="48"/>
      <c r="BE132" s="48">
        <f>[1]!Contratacion2023[[#This Row],[VALOR TOTAL DEL CONTRATO]]-[1]!Contratacion2023[[#This Row],[VALOR VIGENTE]]</f>
        <v>0</v>
      </c>
      <c r="BJ132" s="51"/>
      <c r="BL132" s="73"/>
      <c r="BM132" s="51"/>
    </row>
    <row r="133" spans="1:65" x14ac:dyDescent="0.25">
      <c r="A133" s="53" t="s">
        <v>65</v>
      </c>
      <c r="B133" s="54" t="s">
        <v>66</v>
      </c>
      <c r="C133" s="54" t="s">
        <v>67</v>
      </c>
      <c r="D133" s="79" t="s">
        <v>68</v>
      </c>
      <c r="E133" s="54" t="s">
        <v>82</v>
      </c>
      <c r="F133" s="54" t="s">
        <v>70</v>
      </c>
      <c r="G133" s="55" t="s">
        <v>616</v>
      </c>
      <c r="H133" s="56" t="s">
        <v>617</v>
      </c>
      <c r="I133" s="57">
        <v>45051</v>
      </c>
      <c r="J133" s="59" t="s">
        <v>155</v>
      </c>
      <c r="K133" s="75" t="s">
        <v>616</v>
      </c>
      <c r="L133" s="59" t="s">
        <v>618</v>
      </c>
      <c r="M133" s="60" t="s">
        <v>246</v>
      </c>
      <c r="N133" s="59" t="s">
        <v>76</v>
      </c>
      <c r="O133" s="61">
        <v>1144165330</v>
      </c>
      <c r="P133" s="55">
        <v>8</v>
      </c>
      <c r="Q133" s="57">
        <v>45051</v>
      </c>
      <c r="R133" s="62">
        <v>45054</v>
      </c>
      <c r="S133" s="59" t="s">
        <v>529</v>
      </c>
      <c r="T133" s="63">
        <v>45230</v>
      </c>
      <c r="U133" s="123">
        <v>6</v>
      </c>
      <c r="V133" s="152">
        <v>10737090</v>
      </c>
      <c r="W133" s="123">
        <v>6</v>
      </c>
      <c r="X133" s="65">
        <v>1789515</v>
      </c>
      <c r="Y133" s="29" t="str" cm="1">
        <f t="array" ref="Y133">_xlfn.XLOOKUP([1]!Contratacion2023[[#This Row],[VALOR CUOTA (NUM)]],[1]LISTAS!$A$114:$A$124,[1]!NIVEL_HONORARIOS_PS[PERFIL])</f>
        <v>ASISTENCIAL NIVEL II</v>
      </c>
      <c r="Z133" s="66">
        <v>9900000098</v>
      </c>
      <c r="AA133" s="67" t="s">
        <v>530</v>
      </c>
      <c r="AB133" s="67" t="s">
        <v>531</v>
      </c>
      <c r="AC133" s="68">
        <v>45044</v>
      </c>
      <c r="AD133" s="67">
        <v>10737090</v>
      </c>
      <c r="AE133" s="72">
        <v>4600000143</v>
      </c>
      <c r="AF133" s="34">
        <v>45051</v>
      </c>
      <c r="AG133" s="69">
        <v>10737090</v>
      </c>
      <c r="AH133" s="37" t="s">
        <v>190</v>
      </c>
      <c r="AI133" s="37" t="str">
        <f>VLOOKUP(AH133,[1]!T_SUPERVISOR[#Data],2,FALSE)</f>
        <v>Directora Administrativa y Financiera</v>
      </c>
      <c r="AJ133" s="37" t="s">
        <v>229</v>
      </c>
      <c r="AK133" s="37" t="str">
        <f>VLOOKUP(AJ133,[1]!T_PROCESO[#Data],2,FALSE)</f>
        <v>Dirección Administrativa y Financiera</v>
      </c>
      <c r="AL133" s="38" t="s">
        <v>81</v>
      </c>
      <c r="AM133" s="78"/>
      <c r="AN133" s="70"/>
      <c r="AO133" s="70"/>
      <c r="AQ133" s="72"/>
      <c r="AR133" s="73"/>
      <c r="AS133" s="51"/>
      <c r="AU133" s="73"/>
      <c r="AV133" s="73"/>
      <c r="AW133" s="110">
        <f>IF([1]!Contratacion2023[[#This Row],[ADICIÓN/PRÓRROGA]]="NO",0)</f>
        <v>0</v>
      </c>
      <c r="AX133" s="46" t="str">
        <f>IF([1]!Contratacion2023[[#This Row],[ADICIÓN/PRÓRROGA]]="NO","N/A",[1]!Contratacion2023[[#This Row],[FECHA FIN PRORROGA]])</f>
        <v>N/A</v>
      </c>
      <c r="AY133" s="59"/>
      <c r="AZ133" s="59"/>
      <c r="BA133" s="59"/>
      <c r="BB133" s="47">
        <f>[1]!Contratacion2023[[#This Row],[VALOR INICIAL CONTRATO (NUM)]]+[1]!Contratacion2023[[#This Row],[VALOR CRP ADC]]</f>
        <v>10737090</v>
      </c>
      <c r="BC133" s="48">
        <f>[1]!Contratacion2023[[#This Row],[VALOR INICIAL CONTRATO (NUM)]]+[1]!Contratacion2023[[#This Row],[VALOR CRP ADC]]</f>
        <v>10737090</v>
      </c>
      <c r="BD133" s="48"/>
      <c r="BE133" s="48">
        <f>[1]!Contratacion2023[[#This Row],[VALOR TOTAL DEL CONTRATO]]-[1]!Contratacion2023[[#This Row],[VALOR VIGENTE]]</f>
        <v>0</v>
      </c>
      <c r="BJ133" s="51"/>
      <c r="BL133" s="73"/>
      <c r="BM133" s="51"/>
    </row>
    <row r="134" spans="1:65" x14ac:dyDescent="0.25">
      <c r="A134" s="53" t="s">
        <v>65</v>
      </c>
      <c r="B134" s="54" t="s">
        <v>66</v>
      </c>
      <c r="C134" s="54" t="s">
        <v>67</v>
      </c>
      <c r="D134" s="79" t="s">
        <v>68</v>
      </c>
      <c r="E134" s="54" t="s">
        <v>82</v>
      </c>
      <c r="F134" s="54" t="s">
        <v>70</v>
      </c>
      <c r="G134" s="55" t="s">
        <v>619</v>
      </c>
      <c r="H134" s="56" t="s">
        <v>620</v>
      </c>
      <c r="I134" s="57">
        <v>45050</v>
      </c>
      <c r="J134" s="59" t="s">
        <v>155</v>
      </c>
      <c r="K134" s="75" t="s">
        <v>619</v>
      </c>
      <c r="L134" s="59" t="s">
        <v>621</v>
      </c>
      <c r="M134" s="60" t="s">
        <v>214</v>
      </c>
      <c r="N134" s="59" t="s">
        <v>106</v>
      </c>
      <c r="O134" s="61">
        <v>94513847</v>
      </c>
      <c r="P134" s="55">
        <v>5</v>
      </c>
      <c r="Q134" s="57">
        <v>45051</v>
      </c>
      <c r="R134" s="62">
        <v>45054</v>
      </c>
      <c r="S134" s="59" t="s">
        <v>529</v>
      </c>
      <c r="T134" s="63">
        <v>45230</v>
      </c>
      <c r="U134" s="123">
        <v>6</v>
      </c>
      <c r="V134" s="152">
        <v>14040810</v>
      </c>
      <c r="W134" s="123">
        <v>6</v>
      </c>
      <c r="X134" s="65">
        <v>2340135</v>
      </c>
      <c r="Y134" s="29" t="str" cm="1">
        <f t="array" ref="Y134">_xlfn.XLOOKUP([1]!Contratacion2023[[#This Row],[VALOR CUOTA (NUM)]],[1]LISTAS!$A$114:$A$124,[1]!NIVEL_HONORARIOS_PS[PERFIL])</f>
        <v>TÉCNICO NIVEL I</v>
      </c>
      <c r="Z134" s="66">
        <v>9900000099</v>
      </c>
      <c r="AA134" s="67" t="s">
        <v>530</v>
      </c>
      <c r="AB134" s="67" t="s">
        <v>531</v>
      </c>
      <c r="AC134" s="68">
        <v>45044</v>
      </c>
      <c r="AD134" s="67">
        <v>131007240</v>
      </c>
      <c r="AE134" s="72">
        <v>4600000138</v>
      </c>
      <c r="AF134" s="34">
        <v>45051</v>
      </c>
      <c r="AG134" s="69">
        <v>14040810</v>
      </c>
      <c r="AH134" s="37" t="s">
        <v>215</v>
      </c>
      <c r="AI134" s="37" t="str">
        <f>VLOOKUP(AH134,[1]!T_SUPERVISOR[#Data],2,FALSE)</f>
        <v>Profesional Especializado Código 222 Grado 3</v>
      </c>
      <c r="AJ134" s="37" t="s">
        <v>216</v>
      </c>
      <c r="AK134" s="37" t="str">
        <f>VLOOKUP(AJ134,[1]!T_PROCESO[#Data],2,FALSE)</f>
        <v>Dirección General</v>
      </c>
      <c r="AL134" s="38" t="s">
        <v>81</v>
      </c>
      <c r="AM134" s="78"/>
      <c r="AN134" s="70"/>
      <c r="AO134" s="70"/>
      <c r="AQ134" s="72"/>
      <c r="AR134" s="73"/>
      <c r="AS134" s="51"/>
      <c r="AU134" s="73"/>
      <c r="AV134" s="73"/>
      <c r="AW134" s="110">
        <f>IF([1]!Contratacion2023[[#This Row],[ADICIÓN/PRÓRROGA]]="NO",0)</f>
        <v>0</v>
      </c>
      <c r="AX134" s="46" t="str">
        <f>IF([1]!Contratacion2023[[#This Row],[ADICIÓN/PRÓRROGA]]="NO","N/A",[1]!Contratacion2023[[#This Row],[FECHA FIN PRORROGA]])</f>
        <v>N/A</v>
      </c>
      <c r="AY134" s="59"/>
      <c r="AZ134" s="59"/>
      <c r="BA134" s="154">
        <v>9906571</v>
      </c>
      <c r="BB134" s="47">
        <f>[1]!Contratacion2023[[#This Row],[VALOR INICIAL CONTRATO (NUM)]]+[1]!Contratacion2023[[#This Row],[VALOR CRP ADC]]</f>
        <v>14040810</v>
      </c>
      <c r="BC134" s="155">
        <v>4134239</v>
      </c>
      <c r="BD134" s="155">
        <v>9906571</v>
      </c>
      <c r="BE134" s="155">
        <v>4134239</v>
      </c>
      <c r="BJ134" s="51"/>
      <c r="BL134" s="73"/>
      <c r="BM134" s="51"/>
    </row>
    <row r="135" spans="1:65" x14ac:dyDescent="0.25">
      <c r="A135" s="53" t="s">
        <v>65</v>
      </c>
      <c r="B135" s="54" t="s">
        <v>66</v>
      </c>
      <c r="C135" s="54" t="s">
        <v>67</v>
      </c>
      <c r="D135" s="79" t="s">
        <v>68</v>
      </c>
      <c r="E135" s="54" t="s">
        <v>69</v>
      </c>
      <c r="F135" s="54" t="s">
        <v>70</v>
      </c>
      <c r="G135" s="55" t="s">
        <v>622</v>
      </c>
      <c r="H135" s="56" t="s">
        <v>623</v>
      </c>
      <c r="I135" s="57">
        <v>45051</v>
      </c>
      <c r="J135" s="59" t="s">
        <v>186</v>
      </c>
      <c r="K135" s="75" t="s">
        <v>622</v>
      </c>
      <c r="L135" s="59" t="s">
        <v>624</v>
      </c>
      <c r="M135" s="60" t="s">
        <v>220</v>
      </c>
      <c r="N135" s="59" t="s">
        <v>76</v>
      </c>
      <c r="O135" s="61">
        <v>29330247</v>
      </c>
      <c r="P135" s="55">
        <v>3</v>
      </c>
      <c r="Q135" s="57">
        <v>45054</v>
      </c>
      <c r="R135" s="62">
        <v>45055</v>
      </c>
      <c r="S135" s="59" t="s">
        <v>529</v>
      </c>
      <c r="T135" s="63">
        <v>45230</v>
      </c>
      <c r="U135" s="123">
        <v>6</v>
      </c>
      <c r="V135" s="152">
        <v>23126040</v>
      </c>
      <c r="W135" s="123">
        <v>6</v>
      </c>
      <c r="X135" s="65">
        <v>3854340</v>
      </c>
      <c r="Y135" s="29" t="str" cm="1">
        <f t="array" ref="Y135">_xlfn.XLOOKUP([1]!Contratacion2023[[#This Row],[VALOR CUOTA (NUM)]],[1]LISTAS!$A$114:$A$124,[1]!NIVEL_HONORARIOS_PS[PERFIL])</f>
        <v>PROFESIONAL ESPECIALIZADO</v>
      </c>
      <c r="Z135" s="66">
        <v>9900000097</v>
      </c>
      <c r="AA135" s="67" t="s">
        <v>530</v>
      </c>
      <c r="AB135" s="194" t="s">
        <v>531</v>
      </c>
      <c r="AC135" s="68">
        <v>45044</v>
      </c>
      <c r="AD135" s="67">
        <v>334001640</v>
      </c>
      <c r="AE135" s="72">
        <v>4600000163</v>
      </c>
      <c r="AF135" s="34">
        <v>45054</v>
      </c>
      <c r="AG135" s="69">
        <v>23126040</v>
      </c>
      <c r="AH135" s="37" t="s">
        <v>190</v>
      </c>
      <c r="AI135" s="37" t="str">
        <f>VLOOKUP(AH135,[1]!T_SUPERVISOR[#Data],2,FALSE)</f>
        <v>Directora Administrativa y Financiera</v>
      </c>
      <c r="AJ135" s="37" t="s">
        <v>191</v>
      </c>
      <c r="AK135" s="37" t="str">
        <f>VLOOKUP(AJ135,[1]!T_PROCESO[#Data],2,FALSE)</f>
        <v>Dirección Administrativa y Financiera</v>
      </c>
      <c r="AL135" s="38" t="s">
        <v>287</v>
      </c>
      <c r="AM135" s="150">
        <v>45219</v>
      </c>
      <c r="AN135" s="150">
        <v>45231</v>
      </c>
      <c r="AO135" s="150">
        <v>45290</v>
      </c>
      <c r="AP135" s="71">
        <v>2</v>
      </c>
      <c r="AQ135" s="145">
        <v>45219</v>
      </c>
      <c r="AR135" s="73">
        <v>9900000210</v>
      </c>
      <c r="AS135" s="68">
        <v>45208</v>
      </c>
      <c r="AT135" s="74">
        <v>118491928</v>
      </c>
      <c r="AU135" s="73">
        <v>4600000319</v>
      </c>
      <c r="AV135" s="68">
        <v>45222</v>
      </c>
      <c r="AW135" s="110">
        <v>7708680</v>
      </c>
      <c r="AX135" s="46">
        <f>IF([1]!Contratacion2023[[#This Row],[ADICIÓN/PRÓRROGA]]="NO","N/A",[1]!Contratacion2023[[#This Row],[FECHA FIN PRORROGA]])</f>
        <v>45290</v>
      </c>
      <c r="AY135" s="75">
        <f>[1]!Contratacion2023[[#This Row],[FECHA TERMINACION AMPLIADA]]-[1]!Contratacion2023[[#This Row],[FECHA FINALIZACION INICIAL]]</f>
        <v>60</v>
      </c>
      <c r="AZ135" s="153">
        <f>[1]!Contratacion2023[[#This Row],[PLAZO DE EJECUCIÓN AMPLIADO (DIAS)]]/30</f>
        <v>2</v>
      </c>
      <c r="BA135" s="153"/>
      <c r="BB135" s="47">
        <f>[1]!Contratacion2023[[#This Row],[VALOR INICIAL CONTRATO (NUM)]]+[1]!Contratacion2023[[#This Row],[VALOR CRP ADC]]</f>
        <v>30834720</v>
      </c>
      <c r="BC135" s="48">
        <f>[1]!Contratacion2023[[#This Row],[VALOR INICIAL CONTRATO (NUM)]]+[1]!Contratacion2023[[#This Row],[VALOR CRP ADC]]</f>
        <v>30834720</v>
      </c>
      <c r="BD135" s="48"/>
      <c r="BE135" s="48">
        <f>[1]!Contratacion2023[[#This Row],[VALOR TOTAL DEL CONTRATO]]-[1]!Contratacion2023[[#This Row],[VALOR VIGENTE]]</f>
        <v>0</v>
      </c>
      <c r="BJ135" s="51"/>
      <c r="BL135" s="73"/>
      <c r="BM135" s="51"/>
    </row>
    <row r="136" spans="1:65" x14ac:dyDescent="0.25">
      <c r="A136" s="53" t="s">
        <v>65</v>
      </c>
      <c r="B136" s="54" t="s">
        <v>66</v>
      </c>
      <c r="C136" s="54" t="s">
        <v>67</v>
      </c>
      <c r="D136" s="79" t="s">
        <v>68</v>
      </c>
      <c r="E136" s="54" t="s">
        <v>69</v>
      </c>
      <c r="F136" s="54" t="s">
        <v>70</v>
      </c>
      <c r="G136" s="55" t="s">
        <v>625</v>
      </c>
      <c r="H136" s="56" t="s">
        <v>626</v>
      </c>
      <c r="I136" s="57">
        <v>45053</v>
      </c>
      <c r="J136" s="59" t="s">
        <v>186</v>
      </c>
      <c r="K136" s="75" t="s">
        <v>625</v>
      </c>
      <c r="L136" s="59" t="s">
        <v>627</v>
      </c>
      <c r="M136" s="60" t="s">
        <v>224</v>
      </c>
      <c r="N136" s="59" t="s">
        <v>76</v>
      </c>
      <c r="O136" s="61">
        <v>1151934077</v>
      </c>
      <c r="P136" s="55">
        <v>4</v>
      </c>
      <c r="Q136" s="57">
        <v>45054</v>
      </c>
      <c r="R136" s="62">
        <v>45055</v>
      </c>
      <c r="S136" s="59" t="s">
        <v>529</v>
      </c>
      <c r="T136" s="63">
        <v>45230</v>
      </c>
      <c r="U136" s="123">
        <v>6</v>
      </c>
      <c r="V136" s="152">
        <v>21474174</v>
      </c>
      <c r="W136" s="123">
        <v>6</v>
      </c>
      <c r="X136" s="65">
        <v>3579029</v>
      </c>
      <c r="Y136" s="29" t="str" cm="1">
        <f t="array" ref="Y136">_xlfn.XLOOKUP([1]!Contratacion2023[[#This Row],[VALOR CUOTA (NUM)]],[1]LISTAS!$A$114:$A$124,[1]!NIVEL_HONORARIOS_PS[PERFIL])</f>
        <v>PROFESIONAL</v>
      </c>
      <c r="Z136" s="66">
        <v>9900000097</v>
      </c>
      <c r="AA136" s="67" t="s">
        <v>530</v>
      </c>
      <c r="AB136" s="194" t="s">
        <v>531</v>
      </c>
      <c r="AC136" s="68">
        <v>45044</v>
      </c>
      <c r="AD136" s="67">
        <v>334001640</v>
      </c>
      <c r="AE136" s="72">
        <v>4600000164</v>
      </c>
      <c r="AF136" s="34">
        <v>45054</v>
      </c>
      <c r="AG136" s="69">
        <v>21474174</v>
      </c>
      <c r="AH136" s="37" t="s">
        <v>190</v>
      </c>
      <c r="AI136" s="37" t="str">
        <f>VLOOKUP(AH136,[1]!T_SUPERVISOR[#Data],2,FALSE)</f>
        <v>Directora Administrativa y Financiera</v>
      </c>
      <c r="AJ136" s="37" t="s">
        <v>191</v>
      </c>
      <c r="AK136" s="37" t="str">
        <f>VLOOKUP(AJ136,[1]!T_PROCESO[#Data],2,FALSE)</f>
        <v>Dirección Administrativa y Financiera</v>
      </c>
      <c r="AL136" s="38" t="s">
        <v>287</v>
      </c>
      <c r="AM136" s="150">
        <v>45219</v>
      </c>
      <c r="AN136" s="150">
        <v>45231</v>
      </c>
      <c r="AO136" s="150">
        <v>45290</v>
      </c>
      <c r="AP136" s="71">
        <v>2</v>
      </c>
      <c r="AQ136" s="145">
        <v>45219</v>
      </c>
      <c r="AR136" s="73">
        <v>9900000210</v>
      </c>
      <c r="AS136" s="68">
        <v>45208</v>
      </c>
      <c r="AT136" s="74">
        <v>118491928</v>
      </c>
      <c r="AU136" s="73">
        <v>4600000320</v>
      </c>
      <c r="AV136" s="68">
        <v>45222</v>
      </c>
      <c r="AW136" s="110">
        <v>7158058</v>
      </c>
      <c r="AX136" s="46">
        <f>IF([1]!Contratacion2023[[#This Row],[ADICIÓN/PRÓRROGA]]="NO","N/A",[1]!Contratacion2023[[#This Row],[FECHA FIN PRORROGA]])</f>
        <v>45290</v>
      </c>
      <c r="AY136" s="75">
        <f>[1]!Contratacion2023[[#This Row],[FECHA TERMINACION AMPLIADA]]-[1]!Contratacion2023[[#This Row],[FECHA FINALIZACION INICIAL]]</f>
        <v>60</v>
      </c>
      <c r="AZ136" s="153">
        <f>[1]!Contratacion2023[[#This Row],[PLAZO DE EJECUCIÓN AMPLIADO (DIAS)]]/30</f>
        <v>2</v>
      </c>
      <c r="BA136" s="153"/>
      <c r="BB136" s="47">
        <f>[1]!Contratacion2023[[#This Row],[VALOR INICIAL CONTRATO (NUM)]]+[1]!Contratacion2023[[#This Row],[VALOR CRP ADC]]</f>
        <v>28632232</v>
      </c>
      <c r="BC136" s="48">
        <f>[1]!Contratacion2023[[#This Row],[VALOR INICIAL CONTRATO (NUM)]]+[1]!Contratacion2023[[#This Row],[VALOR CRP ADC]]</f>
        <v>28632232</v>
      </c>
      <c r="BD136" s="48"/>
      <c r="BE136" s="48">
        <f>[1]!Contratacion2023[[#This Row],[VALOR TOTAL DEL CONTRATO]]-[1]!Contratacion2023[[#This Row],[VALOR VIGENTE]]</f>
        <v>0</v>
      </c>
      <c r="BJ136" s="51"/>
      <c r="BL136" s="73"/>
      <c r="BM136" s="51"/>
    </row>
    <row r="137" spans="1:65" x14ac:dyDescent="0.25">
      <c r="A137" s="53" t="s">
        <v>65</v>
      </c>
      <c r="B137" s="54" t="s">
        <v>66</v>
      </c>
      <c r="C137" s="54" t="s">
        <v>67</v>
      </c>
      <c r="D137" s="79" t="s">
        <v>68</v>
      </c>
      <c r="E137" s="54" t="s">
        <v>82</v>
      </c>
      <c r="F137" s="54" t="s">
        <v>70</v>
      </c>
      <c r="G137" s="55" t="s">
        <v>628</v>
      </c>
      <c r="H137" s="56" t="s">
        <v>629</v>
      </c>
      <c r="I137" s="57">
        <v>45053</v>
      </c>
      <c r="J137" s="59" t="s">
        <v>186</v>
      </c>
      <c r="K137" s="75" t="s">
        <v>628</v>
      </c>
      <c r="L137" s="59" t="s">
        <v>630</v>
      </c>
      <c r="M137" s="60" t="s">
        <v>228</v>
      </c>
      <c r="N137" s="59" t="s">
        <v>76</v>
      </c>
      <c r="O137" s="61">
        <v>29361948</v>
      </c>
      <c r="P137" s="55">
        <v>0</v>
      </c>
      <c r="Q137" s="57">
        <v>45054</v>
      </c>
      <c r="R137" s="62">
        <v>45055</v>
      </c>
      <c r="S137" s="59" t="s">
        <v>529</v>
      </c>
      <c r="T137" s="63">
        <v>45230</v>
      </c>
      <c r="U137" s="123">
        <v>6</v>
      </c>
      <c r="V137" s="152">
        <v>14040810</v>
      </c>
      <c r="W137" s="123">
        <v>6</v>
      </c>
      <c r="X137" s="65">
        <v>2340135</v>
      </c>
      <c r="Y137" s="29" t="str" cm="1">
        <f t="array" ref="Y137">_xlfn.XLOOKUP([1]!Contratacion2023[[#This Row],[VALOR CUOTA (NUM)]],[1]LISTAS!$A$114:$A$124,[1]!NIVEL_HONORARIOS_PS[PERFIL])</f>
        <v>TÉCNICO NIVEL I</v>
      </c>
      <c r="Z137" s="66">
        <v>9900000099</v>
      </c>
      <c r="AA137" s="67" t="s">
        <v>530</v>
      </c>
      <c r="AB137" s="67" t="s">
        <v>531</v>
      </c>
      <c r="AC137" s="68">
        <v>45044</v>
      </c>
      <c r="AD137" s="67">
        <v>131007240</v>
      </c>
      <c r="AE137" s="72">
        <v>4600000168</v>
      </c>
      <c r="AF137" s="34">
        <v>45054</v>
      </c>
      <c r="AG137" s="69">
        <v>14040810</v>
      </c>
      <c r="AH137" s="37" t="s">
        <v>190</v>
      </c>
      <c r="AI137" s="37" t="str">
        <f>VLOOKUP(AH137,[1]!T_SUPERVISOR[#Data],2,FALSE)</f>
        <v>Directora Administrativa y Financiera</v>
      </c>
      <c r="AJ137" s="37" t="s">
        <v>191</v>
      </c>
      <c r="AK137" s="37" t="str">
        <f>VLOOKUP(AJ137,[1]!T_PROCESO[#Data],2,FALSE)</f>
        <v>Dirección Administrativa y Financiera</v>
      </c>
      <c r="AL137" s="38" t="s">
        <v>287</v>
      </c>
      <c r="AM137" s="150">
        <v>45219</v>
      </c>
      <c r="AN137" s="150">
        <v>45231</v>
      </c>
      <c r="AO137" s="150">
        <v>45290</v>
      </c>
      <c r="AP137" s="71">
        <v>2</v>
      </c>
      <c r="AQ137" s="145">
        <v>45219</v>
      </c>
      <c r="AR137" s="73">
        <v>9900000209</v>
      </c>
      <c r="AS137" s="34">
        <v>45208</v>
      </c>
      <c r="AT137" s="74">
        <v>53029620</v>
      </c>
      <c r="AU137" s="73">
        <v>4600000323</v>
      </c>
      <c r="AV137" s="68">
        <v>45222</v>
      </c>
      <c r="AW137" s="110">
        <v>4680270</v>
      </c>
      <c r="AX137" s="46">
        <f>IF([1]!Contratacion2023[[#This Row],[ADICIÓN/PRÓRROGA]]="NO","N/A",[1]!Contratacion2023[[#This Row],[FECHA FIN PRORROGA]])</f>
        <v>45290</v>
      </c>
      <c r="AY137" s="75">
        <f>[1]!Contratacion2023[[#This Row],[FECHA TERMINACION AMPLIADA]]-[1]!Contratacion2023[[#This Row],[FECHA FINALIZACION INICIAL]]</f>
        <v>60</v>
      </c>
      <c r="AZ137" s="153">
        <f>[1]!Contratacion2023[[#This Row],[PLAZO DE EJECUCIÓN AMPLIADO (DIAS)]]/30</f>
        <v>2</v>
      </c>
      <c r="BA137" s="153"/>
      <c r="BB137" s="47">
        <f>[1]!Contratacion2023[[#This Row],[VALOR INICIAL CONTRATO (NUM)]]+[1]!Contratacion2023[[#This Row],[VALOR CRP ADC]]</f>
        <v>18721080</v>
      </c>
      <c r="BC137" s="48">
        <f>[1]!Contratacion2023[[#This Row],[VALOR INICIAL CONTRATO (NUM)]]+[1]!Contratacion2023[[#This Row],[VALOR CRP ADC]]</f>
        <v>18721080</v>
      </c>
      <c r="BD137" s="48"/>
      <c r="BE137" s="48">
        <f>[1]!Contratacion2023[[#This Row],[VALOR TOTAL DEL CONTRATO]]-[1]!Contratacion2023[[#This Row],[VALOR VIGENTE]]</f>
        <v>0</v>
      </c>
      <c r="BJ137" s="51"/>
      <c r="BL137" s="73"/>
      <c r="BM137" s="51"/>
    </row>
    <row r="138" spans="1:65" x14ac:dyDescent="0.25">
      <c r="A138" s="53" t="s">
        <v>65</v>
      </c>
      <c r="B138" s="54" t="s">
        <v>66</v>
      </c>
      <c r="C138" s="54" t="s">
        <v>67</v>
      </c>
      <c r="D138" s="79" t="s">
        <v>68</v>
      </c>
      <c r="E138" s="54" t="s">
        <v>69</v>
      </c>
      <c r="F138" s="54" t="s">
        <v>70</v>
      </c>
      <c r="G138" s="55" t="s">
        <v>631</v>
      </c>
      <c r="H138" s="56" t="s">
        <v>632</v>
      </c>
      <c r="I138" s="57">
        <v>45053</v>
      </c>
      <c r="J138" s="59" t="s">
        <v>186</v>
      </c>
      <c r="K138" s="75" t="s">
        <v>631</v>
      </c>
      <c r="L138" s="59" t="s">
        <v>633</v>
      </c>
      <c r="M138" s="60" t="s">
        <v>233</v>
      </c>
      <c r="N138" s="59" t="s">
        <v>106</v>
      </c>
      <c r="O138" s="61">
        <v>1144071106</v>
      </c>
      <c r="P138" s="55">
        <v>1</v>
      </c>
      <c r="Q138" s="57">
        <v>45054</v>
      </c>
      <c r="R138" s="62">
        <v>45055</v>
      </c>
      <c r="S138" s="59" t="s">
        <v>529</v>
      </c>
      <c r="T138" s="63">
        <v>45230</v>
      </c>
      <c r="U138" s="123">
        <v>6</v>
      </c>
      <c r="V138" s="152">
        <v>21474174</v>
      </c>
      <c r="W138" s="123">
        <v>6</v>
      </c>
      <c r="X138" s="65">
        <v>3579029</v>
      </c>
      <c r="Y138" s="29" t="str" cm="1">
        <f t="array" ref="Y138">_xlfn.XLOOKUP([1]!Contratacion2023[[#This Row],[VALOR CUOTA (NUM)]],[1]LISTAS!$A$114:$A$124,[1]!NIVEL_HONORARIOS_PS[PERFIL])</f>
        <v>PROFESIONAL</v>
      </c>
      <c r="Z138" s="66">
        <v>9900000097</v>
      </c>
      <c r="AA138" s="67" t="s">
        <v>530</v>
      </c>
      <c r="AB138" s="194" t="s">
        <v>531</v>
      </c>
      <c r="AC138" s="68">
        <v>45044</v>
      </c>
      <c r="AD138" s="67">
        <v>334001640</v>
      </c>
      <c r="AE138" s="72">
        <v>4600000165</v>
      </c>
      <c r="AF138" s="34">
        <v>45054</v>
      </c>
      <c r="AG138" s="69">
        <v>21474174</v>
      </c>
      <c r="AH138" s="37" t="s">
        <v>190</v>
      </c>
      <c r="AI138" s="37" t="str">
        <f>VLOOKUP(AH138,[1]!T_SUPERVISOR[#Data],2,FALSE)</f>
        <v>Directora Administrativa y Financiera</v>
      </c>
      <c r="AJ138" s="37" t="s">
        <v>229</v>
      </c>
      <c r="AK138" s="37" t="str">
        <f>VLOOKUP(AJ138,[1]!T_PROCESO[#Data],2,FALSE)</f>
        <v>Dirección Administrativa y Financiera</v>
      </c>
      <c r="AL138" s="38" t="s">
        <v>287</v>
      </c>
      <c r="AM138" s="150">
        <v>45219</v>
      </c>
      <c r="AN138" s="150">
        <v>45231</v>
      </c>
      <c r="AO138" s="150">
        <v>45290</v>
      </c>
      <c r="AP138" s="71">
        <v>2</v>
      </c>
      <c r="AQ138" s="145">
        <v>45219</v>
      </c>
      <c r="AR138" s="73">
        <v>9900000210</v>
      </c>
      <c r="AS138" s="68">
        <v>45208</v>
      </c>
      <c r="AT138" s="74">
        <v>118491928</v>
      </c>
      <c r="AU138" s="73">
        <v>4600000321</v>
      </c>
      <c r="AV138" s="68">
        <v>45222</v>
      </c>
      <c r="AW138" s="110">
        <v>7158058</v>
      </c>
      <c r="AX138" s="46">
        <f>IF([1]!Contratacion2023[[#This Row],[ADICIÓN/PRÓRROGA]]="NO","N/A",[1]!Contratacion2023[[#This Row],[FECHA FIN PRORROGA]])</f>
        <v>45290</v>
      </c>
      <c r="AY138" s="75">
        <f>[1]!Contratacion2023[[#This Row],[FECHA TERMINACION AMPLIADA]]-[1]!Contratacion2023[[#This Row],[FECHA FINALIZACION INICIAL]]</f>
        <v>60</v>
      </c>
      <c r="AZ138" s="153">
        <f>[1]!Contratacion2023[[#This Row],[PLAZO DE EJECUCIÓN AMPLIADO (DIAS)]]/30</f>
        <v>2</v>
      </c>
      <c r="BA138" s="153"/>
      <c r="BB138" s="47">
        <f>[1]!Contratacion2023[[#This Row],[VALOR INICIAL CONTRATO (NUM)]]+[1]!Contratacion2023[[#This Row],[VALOR CRP ADC]]</f>
        <v>28632232</v>
      </c>
      <c r="BC138" s="48">
        <f>[1]!Contratacion2023[[#This Row],[VALOR INICIAL CONTRATO (NUM)]]+[1]!Contratacion2023[[#This Row],[VALOR CRP ADC]]</f>
        <v>28632232</v>
      </c>
      <c r="BD138" s="48"/>
      <c r="BE138" s="48">
        <f>[1]!Contratacion2023[[#This Row],[VALOR TOTAL DEL CONTRATO]]-[1]!Contratacion2023[[#This Row],[VALOR VIGENTE]]</f>
        <v>0</v>
      </c>
      <c r="BJ138" s="51"/>
      <c r="BL138" s="73"/>
      <c r="BM138" s="51"/>
    </row>
    <row r="139" spans="1:65" x14ac:dyDescent="0.25">
      <c r="A139" s="53" t="s">
        <v>65</v>
      </c>
      <c r="B139" s="54" t="s">
        <v>66</v>
      </c>
      <c r="C139" s="54" t="s">
        <v>67</v>
      </c>
      <c r="D139" s="79" t="s">
        <v>68</v>
      </c>
      <c r="E139" s="54" t="s">
        <v>69</v>
      </c>
      <c r="F139" s="54" t="s">
        <v>70</v>
      </c>
      <c r="G139" s="55" t="s">
        <v>634</v>
      </c>
      <c r="H139" s="56" t="s">
        <v>635</v>
      </c>
      <c r="I139" s="57">
        <v>45053</v>
      </c>
      <c r="J139" s="59" t="s">
        <v>186</v>
      </c>
      <c r="K139" s="75" t="s">
        <v>634</v>
      </c>
      <c r="L139" s="59" t="s">
        <v>636</v>
      </c>
      <c r="M139" s="60" t="s">
        <v>237</v>
      </c>
      <c r="N139" s="59" t="s">
        <v>106</v>
      </c>
      <c r="O139" s="61">
        <v>94552516</v>
      </c>
      <c r="P139" s="55">
        <v>9</v>
      </c>
      <c r="Q139" s="57">
        <v>45054</v>
      </c>
      <c r="R139" s="62">
        <v>45055</v>
      </c>
      <c r="S139" s="59" t="s">
        <v>529</v>
      </c>
      <c r="T139" s="63">
        <v>45230</v>
      </c>
      <c r="U139" s="123">
        <v>6</v>
      </c>
      <c r="V139" s="152">
        <v>33347706</v>
      </c>
      <c r="W139" s="123">
        <v>6</v>
      </c>
      <c r="X139" s="65">
        <v>5557951</v>
      </c>
      <c r="Y139" s="29" t="str" cm="1">
        <f t="array" ref="Y139">_xlfn.XLOOKUP([1]!Contratacion2023[[#This Row],[VALOR CUOTA (NUM)]],[1]LISTAS!$A$114:$A$124,[1]!NIVEL_HONORARIOS_PS[PERFIL])</f>
        <v>ASESOR NIVEL II * (DIRECTOR PROYECTO MALVA)</v>
      </c>
      <c r="Z139" s="66">
        <v>9900000097</v>
      </c>
      <c r="AA139" s="67" t="s">
        <v>530</v>
      </c>
      <c r="AB139" s="194" t="s">
        <v>531</v>
      </c>
      <c r="AC139" s="68">
        <v>45044</v>
      </c>
      <c r="AD139" s="67">
        <v>334001640</v>
      </c>
      <c r="AE139" s="72">
        <v>4600000171</v>
      </c>
      <c r="AF139" s="34">
        <v>45055</v>
      </c>
      <c r="AG139" s="69">
        <v>33347706</v>
      </c>
      <c r="AH139" s="37" t="s">
        <v>190</v>
      </c>
      <c r="AI139" s="37" t="str">
        <f>VLOOKUP(AH139,[1]!T_SUPERVISOR[#Data],2,FALSE)</f>
        <v>Directora Administrativa y Financiera</v>
      </c>
      <c r="AJ139" s="37" t="s">
        <v>229</v>
      </c>
      <c r="AK139" s="37" t="str">
        <f>VLOOKUP(AJ139,[1]!T_PROCESO[#Data],2,FALSE)</f>
        <v>Dirección Administrativa y Financiera</v>
      </c>
      <c r="AL139" s="38" t="s">
        <v>287</v>
      </c>
      <c r="AM139" s="150">
        <v>45222</v>
      </c>
      <c r="AN139" s="150">
        <v>45231</v>
      </c>
      <c r="AO139" s="150">
        <v>45290</v>
      </c>
      <c r="AP139" s="71">
        <v>2</v>
      </c>
      <c r="AQ139" s="145">
        <v>45222</v>
      </c>
      <c r="AR139" s="73">
        <v>9900000210</v>
      </c>
      <c r="AS139" s="68">
        <v>45208</v>
      </c>
      <c r="AT139" s="74">
        <v>118491928</v>
      </c>
      <c r="AU139" s="73">
        <v>4600000332</v>
      </c>
      <c r="AV139" s="68">
        <v>45222</v>
      </c>
      <c r="AW139" s="110">
        <v>11115902</v>
      </c>
      <c r="AX139" s="46">
        <f>IF([1]!Contratacion2023[[#This Row],[ADICIÓN/PRÓRROGA]]="NO","N/A",[1]!Contratacion2023[[#This Row],[FECHA FIN PRORROGA]])</f>
        <v>45290</v>
      </c>
      <c r="AY139" s="75">
        <f>[1]!Contratacion2023[[#This Row],[FECHA TERMINACION AMPLIADA]]-[1]!Contratacion2023[[#This Row],[FECHA FINALIZACION INICIAL]]</f>
        <v>60</v>
      </c>
      <c r="AZ139" s="153">
        <f>[1]!Contratacion2023[[#This Row],[PLAZO DE EJECUCIÓN AMPLIADO (DIAS)]]/30</f>
        <v>2</v>
      </c>
      <c r="BA139" s="153"/>
      <c r="BB139" s="47">
        <f>[1]!Contratacion2023[[#This Row],[VALOR INICIAL CONTRATO (NUM)]]+[1]!Contratacion2023[[#This Row],[VALOR CRP ADC]]</f>
        <v>44463608</v>
      </c>
      <c r="BC139" s="48">
        <f>[1]!Contratacion2023[[#This Row],[VALOR INICIAL CONTRATO (NUM)]]+[1]!Contratacion2023[[#This Row],[VALOR CRP ADC]]</f>
        <v>44463608</v>
      </c>
      <c r="BD139" s="48"/>
      <c r="BE139" s="48">
        <f>[1]!Contratacion2023[[#This Row],[VALOR TOTAL DEL CONTRATO]]-[1]!Contratacion2023[[#This Row],[VALOR VIGENTE]]</f>
        <v>0</v>
      </c>
      <c r="BJ139" s="51"/>
      <c r="BL139" s="73"/>
      <c r="BM139" s="51"/>
    </row>
    <row r="140" spans="1:65" x14ac:dyDescent="0.25">
      <c r="A140" s="53" t="s">
        <v>65</v>
      </c>
      <c r="B140" s="54" t="s">
        <v>66</v>
      </c>
      <c r="C140" s="54" t="s">
        <v>67</v>
      </c>
      <c r="D140" s="79" t="s">
        <v>68</v>
      </c>
      <c r="E140" s="54" t="s">
        <v>82</v>
      </c>
      <c r="F140" s="54" t="s">
        <v>70</v>
      </c>
      <c r="G140" s="55" t="s">
        <v>637</v>
      </c>
      <c r="H140" s="56" t="s">
        <v>638</v>
      </c>
      <c r="I140" s="57">
        <v>45053</v>
      </c>
      <c r="J140" s="59" t="s">
        <v>186</v>
      </c>
      <c r="K140" s="75" t="s">
        <v>637</v>
      </c>
      <c r="L140" s="59" t="s">
        <v>639</v>
      </c>
      <c r="M140" s="60" t="s">
        <v>241</v>
      </c>
      <c r="N140" s="59" t="s">
        <v>106</v>
      </c>
      <c r="O140" s="61">
        <v>1001343300</v>
      </c>
      <c r="P140" s="55">
        <v>1</v>
      </c>
      <c r="Q140" s="57">
        <v>45054</v>
      </c>
      <c r="R140" s="62">
        <v>45055</v>
      </c>
      <c r="S140" s="59" t="s">
        <v>529</v>
      </c>
      <c r="T140" s="63">
        <v>45230</v>
      </c>
      <c r="U140" s="123">
        <v>6</v>
      </c>
      <c r="V140" s="152">
        <v>18711000</v>
      </c>
      <c r="W140" s="123">
        <v>6</v>
      </c>
      <c r="X140" s="65">
        <v>3118500</v>
      </c>
      <c r="Y140" s="29" t="str" cm="1">
        <f t="array" ref="Y140">_xlfn.XLOOKUP([1]!Contratacion2023[[#This Row],[VALOR CUOTA (NUM)]],[1]LISTAS!$A$114:$A$124,[1]!NIVEL_HONORARIOS_PS[PERFIL])</f>
        <v>TÉCNICO NIVEL II</v>
      </c>
      <c r="Z140" s="66">
        <v>9900000099</v>
      </c>
      <c r="AA140" s="67" t="s">
        <v>530</v>
      </c>
      <c r="AB140" s="67" t="s">
        <v>531</v>
      </c>
      <c r="AC140" s="68">
        <v>45044</v>
      </c>
      <c r="AD140" s="67">
        <v>131007240</v>
      </c>
      <c r="AE140" s="72">
        <v>4600000169</v>
      </c>
      <c r="AF140" s="34">
        <v>45054</v>
      </c>
      <c r="AG140" s="69">
        <v>18711000</v>
      </c>
      <c r="AH140" s="37" t="s">
        <v>190</v>
      </c>
      <c r="AI140" s="37" t="str">
        <f>VLOOKUP(AH140,[1]!T_SUPERVISOR[#Data],2,FALSE)</f>
        <v>Directora Administrativa y Financiera</v>
      </c>
      <c r="AJ140" s="37" t="s">
        <v>242</v>
      </c>
      <c r="AK140" s="37" t="str">
        <f>VLOOKUP(AJ140,[1]!T_PROCESO[#Data],2,FALSE)</f>
        <v>Dirección Administrativa y Financiera</v>
      </c>
      <c r="AL140" s="38" t="s">
        <v>287</v>
      </c>
      <c r="AM140" s="150">
        <v>45219</v>
      </c>
      <c r="AN140" s="150">
        <v>45231</v>
      </c>
      <c r="AO140" s="150">
        <v>45290</v>
      </c>
      <c r="AP140" s="71">
        <v>2</v>
      </c>
      <c r="AQ140" s="145">
        <v>45219</v>
      </c>
      <c r="AR140" s="73">
        <v>9900000209</v>
      </c>
      <c r="AS140" s="34">
        <v>45208</v>
      </c>
      <c r="AT140" s="74">
        <v>53029620</v>
      </c>
      <c r="AU140" s="73">
        <v>4600000324</v>
      </c>
      <c r="AV140" s="68">
        <v>45222</v>
      </c>
      <c r="AW140" s="110">
        <v>6237000</v>
      </c>
      <c r="AX140" s="46">
        <f>IF([1]!Contratacion2023[[#This Row],[ADICIÓN/PRÓRROGA]]="NO","N/A",[1]!Contratacion2023[[#This Row],[FECHA FIN PRORROGA]])</f>
        <v>45290</v>
      </c>
      <c r="AY140" s="75">
        <f>[1]!Contratacion2023[[#This Row],[FECHA TERMINACION AMPLIADA]]-[1]!Contratacion2023[[#This Row],[FECHA FINALIZACION INICIAL]]</f>
        <v>60</v>
      </c>
      <c r="AZ140" s="153">
        <f>[1]!Contratacion2023[[#This Row],[PLAZO DE EJECUCIÓN AMPLIADO (DIAS)]]/30</f>
        <v>2</v>
      </c>
      <c r="BA140" s="153"/>
      <c r="BB140" s="47">
        <f>[1]!Contratacion2023[[#This Row],[VALOR INICIAL CONTRATO (NUM)]]+[1]!Contratacion2023[[#This Row],[VALOR CRP ADC]]</f>
        <v>24948000</v>
      </c>
      <c r="BC140" s="48">
        <f>[1]!Contratacion2023[[#This Row],[VALOR INICIAL CONTRATO (NUM)]]+[1]!Contratacion2023[[#This Row],[VALOR CRP ADC]]</f>
        <v>24948000</v>
      </c>
      <c r="BD140" s="48"/>
      <c r="BE140" s="48">
        <f>[1]!Contratacion2023[[#This Row],[VALOR TOTAL DEL CONTRATO]]-[1]!Contratacion2023[[#This Row],[VALOR VIGENTE]]</f>
        <v>0</v>
      </c>
      <c r="BJ140" s="51"/>
      <c r="BL140" s="73"/>
      <c r="BM140" s="51"/>
    </row>
    <row r="141" spans="1:65" x14ac:dyDescent="0.25">
      <c r="A141" s="53" t="s">
        <v>65</v>
      </c>
      <c r="B141" s="54" t="s">
        <v>66</v>
      </c>
      <c r="C141" s="54" t="s">
        <v>67</v>
      </c>
      <c r="D141" s="79" t="s">
        <v>68</v>
      </c>
      <c r="E141" s="54" t="s">
        <v>69</v>
      </c>
      <c r="F141" s="54" t="s">
        <v>70</v>
      </c>
      <c r="G141" s="55" t="s">
        <v>640</v>
      </c>
      <c r="H141" s="56" t="s">
        <v>641</v>
      </c>
      <c r="I141" s="57">
        <v>45053</v>
      </c>
      <c r="J141" s="59" t="s">
        <v>186</v>
      </c>
      <c r="K141" s="75" t="s">
        <v>640</v>
      </c>
      <c r="L141" s="59" t="s">
        <v>642</v>
      </c>
      <c r="M141" s="60" t="s">
        <v>250</v>
      </c>
      <c r="N141" s="59" t="s">
        <v>76</v>
      </c>
      <c r="O141" s="61">
        <v>38670190</v>
      </c>
      <c r="P141" s="55">
        <v>3</v>
      </c>
      <c r="Q141" s="57">
        <v>45054</v>
      </c>
      <c r="R141" s="62">
        <v>45055</v>
      </c>
      <c r="S141" s="59" t="s">
        <v>529</v>
      </c>
      <c r="T141" s="63">
        <v>45230</v>
      </c>
      <c r="U141" s="123">
        <v>6</v>
      </c>
      <c r="V141" s="152">
        <v>21474174</v>
      </c>
      <c r="W141" s="123">
        <v>6</v>
      </c>
      <c r="X141" s="65">
        <v>3579029</v>
      </c>
      <c r="Y141" s="29" t="str" cm="1">
        <f t="array" ref="Y141">_xlfn.XLOOKUP([1]!Contratacion2023[[#This Row],[VALOR CUOTA (NUM)]],[1]LISTAS!$A$114:$A$124,[1]!NIVEL_HONORARIOS_PS[PERFIL])</f>
        <v>PROFESIONAL</v>
      </c>
      <c r="Z141" s="66">
        <v>9900000097</v>
      </c>
      <c r="AA141" s="67" t="s">
        <v>530</v>
      </c>
      <c r="AB141" s="67" t="s">
        <v>531</v>
      </c>
      <c r="AC141" s="68">
        <v>45044</v>
      </c>
      <c r="AD141" s="67">
        <v>334001640</v>
      </c>
      <c r="AE141" s="33">
        <v>4600000166</v>
      </c>
      <c r="AF141" s="197">
        <v>45054</v>
      </c>
      <c r="AG141" s="69">
        <v>21474174</v>
      </c>
      <c r="AH141" s="37" t="s">
        <v>190</v>
      </c>
      <c r="AI141" s="37" t="str">
        <f>VLOOKUP(AH141,[1]!T_SUPERVISOR[#Data],2,FALSE)</f>
        <v>Directora Administrativa y Financiera</v>
      </c>
      <c r="AJ141" s="37" t="s">
        <v>229</v>
      </c>
      <c r="AK141" s="37" t="str">
        <f>VLOOKUP(AJ141,[1]!T_PROCESO[#Data],2,FALSE)</f>
        <v>Dirección Administrativa y Financiera</v>
      </c>
      <c r="AL141" s="38" t="s">
        <v>287</v>
      </c>
      <c r="AM141" s="150">
        <v>45219</v>
      </c>
      <c r="AN141" s="150">
        <v>45231</v>
      </c>
      <c r="AO141" s="150">
        <v>45290</v>
      </c>
      <c r="AP141" s="71">
        <v>2</v>
      </c>
      <c r="AQ141" s="145">
        <v>45219</v>
      </c>
      <c r="AR141" s="73">
        <v>9900000210</v>
      </c>
      <c r="AS141" s="68">
        <v>45208</v>
      </c>
      <c r="AT141" s="74">
        <v>118491928</v>
      </c>
      <c r="AU141" s="73">
        <v>4600000322</v>
      </c>
      <c r="AV141" s="68">
        <v>45222</v>
      </c>
      <c r="AW141" s="110">
        <v>7158058</v>
      </c>
      <c r="AX141" s="46">
        <f>IF([1]!Contratacion2023[[#This Row],[ADICIÓN/PRÓRROGA]]="NO","N/A",[1]!Contratacion2023[[#This Row],[FECHA FIN PRORROGA]])</f>
        <v>45290</v>
      </c>
      <c r="AY141" s="75">
        <f>[1]!Contratacion2023[[#This Row],[FECHA TERMINACION AMPLIADA]]-[1]!Contratacion2023[[#This Row],[FECHA FINALIZACION INICIAL]]</f>
        <v>60</v>
      </c>
      <c r="AZ141" s="153">
        <f>[1]!Contratacion2023[[#This Row],[PLAZO DE EJECUCIÓN AMPLIADO (DIAS)]]/30</f>
        <v>2</v>
      </c>
      <c r="BA141" s="153"/>
      <c r="BB141" s="47">
        <f>[1]!Contratacion2023[[#This Row],[VALOR INICIAL CONTRATO (NUM)]]+[1]!Contratacion2023[[#This Row],[VALOR CRP ADC]]</f>
        <v>28632232</v>
      </c>
      <c r="BC141" s="48">
        <f>[1]!Contratacion2023[[#This Row],[VALOR INICIAL CONTRATO (NUM)]]+[1]!Contratacion2023[[#This Row],[VALOR CRP ADC]]</f>
        <v>28632232</v>
      </c>
      <c r="BD141" s="48"/>
      <c r="BE141" s="48">
        <f>[1]!Contratacion2023[[#This Row],[VALOR TOTAL DEL CONTRATO]]-[1]!Contratacion2023[[#This Row],[VALOR VIGENTE]]</f>
        <v>0</v>
      </c>
      <c r="BJ141" s="51"/>
      <c r="BL141" s="73"/>
      <c r="BM141" s="51"/>
    </row>
    <row r="142" spans="1:65" x14ac:dyDescent="0.25">
      <c r="A142" s="53" t="s">
        <v>65</v>
      </c>
      <c r="B142" s="54" t="s">
        <v>66</v>
      </c>
      <c r="C142" s="54" t="s">
        <v>67</v>
      </c>
      <c r="D142" s="79" t="s">
        <v>68</v>
      </c>
      <c r="E142" s="54" t="s">
        <v>82</v>
      </c>
      <c r="F142" s="54" t="s">
        <v>70</v>
      </c>
      <c r="G142" s="55" t="s">
        <v>643</v>
      </c>
      <c r="H142" s="56" t="s">
        <v>644</v>
      </c>
      <c r="I142" s="57">
        <v>45051</v>
      </c>
      <c r="J142" s="59" t="s">
        <v>186</v>
      </c>
      <c r="K142" s="75" t="s">
        <v>643</v>
      </c>
      <c r="L142" s="59" t="s">
        <v>645</v>
      </c>
      <c r="M142" s="60" t="s">
        <v>254</v>
      </c>
      <c r="N142" s="59" t="s">
        <v>106</v>
      </c>
      <c r="O142" s="61">
        <v>10486892</v>
      </c>
      <c r="P142" s="55">
        <v>5</v>
      </c>
      <c r="Q142" s="57">
        <v>45051</v>
      </c>
      <c r="R142" s="62">
        <v>45054</v>
      </c>
      <c r="S142" s="59" t="s">
        <v>529</v>
      </c>
      <c r="T142" s="63">
        <v>45230</v>
      </c>
      <c r="U142" s="123">
        <v>6</v>
      </c>
      <c r="V142" s="152">
        <v>18711000</v>
      </c>
      <c r="W142" s="123">
        <v>6</v>
      </c>
      <c r="X142" s="65">
        <v>3118500</v>
      </c>
      <c r="Y142" s="29" t="str" cm="1">
        <f t="array" ref="Y142">_xlfn.XLOOKUP([1]!Contratacion2023[[#This Row],[VALOR CUOTA (NUM)]],[1]LISTAS!$A$114:$A$124,[1]!NIVEL_HONORARIOS_PS[PERFIL])</f>
        <v>TÉCNICO NIVEL II</v>
      </c>
      <c r="Z142" s="66">
        <v>9900000099</v>
      </c>
      <c r="AA142" s="67" t="s">
        <v>530</v>
      </c>
      <c r="AB142" s="67" t="s">
        <v>531</v>
      </c>
      <c r="AC142" s="68">
        <v>45044</v>
      </c>
      <c r="AD142" s="67">
        <v>131007240</v>
      </c>
      <c r="AE142" s="72">
        <v>4600000155</v>
      </c>
      <c r="AF142" s="197">
        <v>45051</v>
      </c>
      <c r="AG142" s="69">
        <v>18711000</v>
      </c>
      <c r="AH142" s="37" t="s">
        <v>190</v>
      </c>
      <c r="AI142" s="37" t="str">
        <f>VLOOKUP(AH142,[1]!T_SUPERVISOR[#Data],2,FALSE)</f>
        <v>Directora Administrativa y Financiera</v>
      </c>
      <c r="AJ142" s="37" t="s">
        <v>229</v>
      </c>
      <c r="AK142" s="37" t="str">
        <f>VLOOKUP(AJ142,[1]!T_PROCESO[#Data],2,FALSE)</f>
        <v>Dirección Administrativa y Financiera</v>
      </c>
      <c r="AL142" s="38" t="s">
        <v>81</v>
      </c>
      <c r="AM142" s="78"/>
      <c r="AN142" s="70"/>
      <c r="AO142" s="70"/>
      <c r="AQ142" s="72"/>
      <c r="AR142" s="73"/>
      <c r="AS142" s="51"/>
      <c r="AU142" s="73"/>
      <c r="AV142" s="73"/>
      <c r="AW142" s="110">
        <f>IF([1]!Contratacion2023[[#This Row],[ADICIÓN/PRÓRROGA]]="NO",0)</f>
        <v>0</v>
      </c>
      <c r="AX142" s="46" t="str">
        <f>IF([1]!Contratacion2023[[#This Row],[ADICIÓN/PRÓRROGA]]="NO","N/A",[1]!Contratacion2023[[#This Row],[FECHA FIN PRORROGA]])</f>
        <v>N/A</v>
      </c>
      <c r="AY142" s="59"/>
      <c r="AZ142" s="59"/>
      <c r="BA142" s="154">
        <v>12474000</v>
      </c>
      <c r="BB142" s="47">
        <f>[1]!Contratacion2023[[#This Row],[VALOR INICIAL CONTRATO (NUM)]]+[1]!Contratacion2023[[#This Row],[VALOR CRP ADC]]</f>
        <v>18711000</v>
      </c>
      <c r="BC142" s="155">
        <v>6237000</v>
      </c>
      <c r="BD142" s="155">
        <v>12474000</v>
      </c>
      <c r="BE142" s="155">
        <v>6237000</v>
      </c>
      <c r="BJ142" s="51"/>
      <c r="BL142" s="73"/>
      <c r="BM142" s="51"/>
    </row>
    <row r="143" spans="1:65" x14ac:dyDescent="0.25">
      <c r="A143" s="53" t="s">
        <v>65</v>
      </c>
      <c r="B143" s="54" t="s">
        <v>66</v>
      </c>
      <c r="C143" s="54" t="s">
        <v>67</v>
      </c>
      <c r="D143" s="79" t="s">
        <v>68</v>
      </c>
      <c r="E143" s="54" t="s">
        <v>82</v>
      </c>
      <c r="F143" s="54" t="s">
        <v>70</v>
      </c>
      <c r="G143" s="55" t="s">
        <v>646</v>
      </c>
      <c r="H143" s="56" t="s">
        <v>647</v>
      </c>
      <c r="I143" s="57">
        <v>45053</v>
      </c>
      <c r="J143" s="59" t="s">
        <v>186</v>
      </c>
      <c r="K143" s="75" t="s">
        <v>646</v>
      </c>
      <c r="L143" s="59" t="s">
        <v>648</v>
      </c>
      <c r="M143" s="60" t="s">
        <v>262</v>
      </c>
      <c r="N143" s="59" t="s">
        <v>106</v>
      </c>
      <c r="O143" s="61">
        <v>15815921</v>
      </c>
      <c r="P143" s="55">
        <v>1</v>
      </c>
      <c r="Q143" s="57">
        <v>45054</v>
      </c>
      <c r="R143" s="62">
        <v>45055</v>
      </c>
      <c r="S143" s="59" t="str">
        <f>+TEXT(R143,"mmmm")</f>
        <v>mayo</v>
      </c>
      <c r="T143" s="63">
        <v>45230</v>
      </c>
      <c r="U143" s="123"/>
      <c r="V143" s="64">
        <v>14040810</v>
      </c>
      <c r="W143" s="27">
        <v>6</v>
      </c>
      <c r="X143" s="65">
        <v>2340135</v>
      </c>
      <c r="Y143" s="29" t="str" cm="1">
        <f t="array" ref="Y143">_xlfn.XLOOKUP([1]!Contratacion2023[[#This Row],[VALOR CUOTA (NUM)]],[1]LISTAS!$A$114:$A$124,[1]!NIVEL_HONORARIOS_PS[PERFIL])</f>
        <v>TÉCNICO NIVEL I</v>
      </c>
      <c r="Z143" s="66">
        <v>9900000099</v>
      </c>
      <c r="AA143" s="67" t="s">
        <v>530</v>
      </c>
      <c r="AB143" s="67" t="s">
        <v>531</v>
      </c>
      <c r="AC143" s="68">
        <v>45044</v>
      </c>
      <c r="AD143" s="67">
        <v>131007240</v>
      </c>
      <c r="AE143" s="72">
        <v>4600000167</v>
      </c>
      <c r="AF143" s="197">
        <v>45054</v>
      </c>
      <c r="AG143" s="69">
        <v>14040810</v>
      </c>
      <c r="AH143" s="37" t="s">
        <v>190</v>
      </c>
      <c r="AI143" s="37" t="str">
        <f>VLOOKUP(AH143,[1]!T_SUPERVISOR[#Data],2,FALSE)</f>
        <v>Directora Administrativa y Financiera</v>
      </c>
      <c r="AJ143" s="37" t="s">
        <v>242</v>
      </c>
      <c r="AK143" s="37" t="str">
        <f>VLOOKUP(AJ143,[1]!T_PROCESO[#Data],2,FALSE)</f>
        <v>Dirección Administrativa y Financiera</v>
      </c>
      <c r="AL143" s="38" t="s">
        <v>287</v>
      </c>
      <c r="AM143" s="150">
        <v>45219</v>
      </c>
      <c r="AN143" s="150">
        <v>45231</v>
      </c>
      <c r="AO143" s="150">
        <v>45290</v>
      </c>
      <c r="AP143" s="71">
        <v>2</v>
      </c>
      <c r="AQ143" s="145">
        <v>45219</v>
      </c>
      <c r="AR143" s="73">
        <v>9900000209</v>
      </c>
      <c r="AS143" s="34">
        <v>45208</v>
      </c>
      <c r="AT143" s="74">
        <v>53029620</v>
      </c>
      <c r="AU143" s="73">
        <v>4600000325</v>
      </c>
      <c r="AV143" s="68">
        <v>45222</v>
      </c>
      <c r="AW143" s="110">
        <v>4680270</v>
      </c>
      <c r="AX143" s="46">
        <f>IF([1]!Contratacion2023[[#This Row],[ADICIÓN/PRÓRROGA]]="NO","N/A",[1]!Contratacion2023[[#This Row],[FECHA FIN PRORROGA]])</f>
        <v>45290</v>
      </c>
      <c r="AY143" s="75">
        <f>[1]!Contratacion2023[[#This Row],[FECHA TERMINACION AMPLIADA]]-[1]!Contratacion2023[[#This Row],[FECHA FINALIZACION INICIAL]]</f>
        <v>60</v>
      </c>
      <c r="AZ143" s="153">
        <f>[1]!Contratacion2023[[#This Row],[PLAZO DE EJECUCIÓN AMPLIADO (DIAS)]]/30</f>
        <v>2</v>
      </c>
      <c r="BA143" s="153"/>
      <c r="BB143" s="47">
        <f>[1]!Contratacion2023[[#This Row],[VALOR INICIAL CONTRATO (NUM)]]+[1]!Contratacion2023[[#This Row],[VALOR CRP ADC]]</f>
        <v>18721080</v>
      </c>
      <c r="BC143" s="48">
        <f>[1]!Contratacion2023[[#This Row],[VALOR INICIAL CONTRATO (NUM)]]+[1]!Contratacion2023[[#This Row],[VALOR CRP ADC]]</f>
        <v>18721080</v>
      </c>
      <c r="BD143" s="48"/>
      <c r="BE143" s="48">
        <f>[1]!Contratacion2023[[#This Row],[VALOR TOTAL DEL CONTRATO]]-[1]!Contratacion2023[[#This Row],[VALOR VIGENTE]]</f>
        <v>0</v>
      </c>
      <c r="BJ143" s="51"/>
      <c r="BL143" s="73"/>
      <c r="BM143" s="51"/>
    </row>
    <row r="144" spans="1:65" x14ac:dyDescent="0.25">
      <c r="A144" s="53" t="s">
        <v>65</v>
      </c>
      <c r="B144" s="54" t="s">
        <v>66</v>
      </c>
      <c r="C144" s="54" t="s">
        <v>502</v>
      </c>
      <c r="D144" s="79" t="s">
        <v>181</v>
      </c>
      <c r="E144" s="54" t="s">
        <v>82</v>
      </c>
      <c r="F144" s="54" t="s">
        <v>265</v>
      </c>
      <c r="G144" s="55" t="s">
        <v>649</v>
      </c>
      <c r="H144" s="56" t="s">
        <v>650</v>
      </c>
      <c r="I144" s="57">
        <v>45054</v>
      </c>
      <c r="J144" s="59" t="s">
        <v>85</v>
      </c>
      <c r="K144" s="75" t="s">
        <v>649</v>
      </c>
      <c r="L144" s="59" t="s">
        <v>651</v>
      </c>
      <c r="M144" s="60" t="s">
        <v>652</v>
      </c>
      <c r="N144" s="59" t="s">
        <v>182</v>
      </c>
      <c r="O144" s="61">
        <v>890303093</v>
      </c>
      <c r="P144" s="55">
        <v>5</v>
      </c>
      <c r="Q144" s="57">
        <v>45064</v>
      </c>
      <c r="R144" s="62">
        <v>45064</v>
      </c>
      <c r="S144" s="59" t="s">
        <v>529</v>
      </c>
      <c r="T144" s="63">
        <v>45289</v>
      </c>
      <c r="U144" s="123">
        <v>8</v>
      </c>
      <c r="V144" s="64">
        <v>30955295</v>
      </c>
      <c r="W144" s="123"/>
      <c r="X144" s="198" t="s">
        <v>182</v>
      </c>
      <c r="Y144" s="29" t="str" cm="1">
        <f t="array" ref="Y144">_xlfn.XLOOKUP([1]!Contratacion2023[[#This Row],[VALOR CUOTA (NUM)]],[1]LISTAS!$A$114:$A$124,[1]!NIVEL_HONORARIOS_PS[PERFIL])</f>
        <v>N/A</v>
      </c>
      <c r="Z144" s="66">
        <v>9900000096</v>
      </c>
      <c r="AA144" s="67" t="s">
        <v>77</v>
      </c>
      <c r="AB144" s="67" t="s">
        <v>78</v>
      </c>
      <c r="AC144" s="68">
        <v>45044</v>
      </c>
      <c r="AD144" s="67">
        <v>30955295</v>
      </c>
      <c r="AE144" s="72">
        <v>4600000176</v>
      </c>
      <c r="AF144" s="197">
        <v>45064</v>
      </c>
      <c r="AG144" s="69">
        <v>30955295</v>
      </c>
      <c r="AH144" s="37" t="s">
        <v>190</v>
      </c>
      <c r="AI144" s="37" t="str">
        <f>VLOOKUP(AH144,[1]!T_SUPERVISOR[#Data],2,FALSE)</f>
        <v>Directora Administrativa y Financiera</v>
      </c>
      <c r="AJ144" s="37" t="s">
        <v>276</v>
      </c>
      <c r="AK144" s="37" t="str">
        <f>VLOOKUP(AJ144,[1]!T_PROCESO[#Data],2,FALSE)</f>
        <v>Dirección Administrativa y Financiera</v>
      </c>
      <c r="AL144" s="38" t="s">
        <v>277</v>
      </c>
      <c r="AM144" s="70"/>
      <c r="AN144" s="70"/>
      <c r="AO144" s="70"/>
      <c r="AQ144" s="145">
        <v>45281</v>
      </c>
      <c r="AR144" s="73">
        <v>9900000249</v>
      </c>
      <c r="AS144" s="34">
        <v>45247</v>
      </c>
      <c r="AT144" s="74">
        <v>15477647</v>
      </c>
      <c r="AU144" s="73">
        <v>4600000430</v>
      </c>
      <c r="AV144" s="68">
        <v>45281</v>
      </c>
      <c r="AW144" s="110">
        <v>15477647</v>
      </c>
      <c r="AX144" s="46">
        <f>IF([1]!Contratacion2023[[#This Row],[ADICIÓN/PRÓRROGA]]="NO","N/A",[1]!Contratacion2023[[#This Row],[FECHA FIN PRORROGA]])</f>
        <v>0</v>
      </c>
      <c r="AY144" s="59"/>
      <c r="AZ144" s="59"/>
      <c r="BA144" s="59"/>
      <c r="BB144" s="47">
        <f>[1]!Contratacion2023[[#This Row],[VALOR INICIAL CONTRATO (NUM)]]+[1]!Contratacion2023[[#This Row],[VALOR CRP ADC]]</f>
        <v>46432942</v>
      </c>
      <c r="BC144" s="48">
        <f>[1]!Contratacion2023[[#This Row],[VALOR INICIAL CONTRATO (NUM)]]+[1]!Contratacion2023[[#This Row],[VALOR CRP ADC]]</f>
        <v>46432942</v>
      </c>
      <c r="BD144" s="48"/>
      <c r="BE144" s="48">
        <f>[1]!Contratacion2023[[#This Row],[VALOR TOTAL DEL CONTRATO]]-[1]!Contratacion2023[[#This Row],[VALOR VIGENTE]]</f>
        <v>0</v>
      </c>
      <c r="BJ144" s="51"/>
      <c r="BL144" s="73"/>
      <c r="BM144" s="51"/>
    </row>
    <row r="145" spans="1:65" x14ac:dyDescent="0.25">
      <c r="A145" s="53" t="s">
        <v>263</v>
      </c>
      <c r="B145" s="54" t="s">
        <v>603</v>
      </c>
      <c r="C145" s="54" t="s">
        <v>653</v>
      </c>
      <c r="D145" s="79" t="s">
        <v>181</v>
      </c>
      <c r="F145" s="54" t="s">
        <v>265</v>
      </c>
      <c r="G145" s="114" t="s">
        <v>654</v>
      </c>
      <c r="H145" s="56" t="s">
        <v>655</v>
      </c>
      <c r="I145" s="57">
        <v>45065</v>
      </c>
      <c r="J145" s="59" t="s">
        <v>155</v>
      </c>
      <c r="K145" s="75" t="s">
        <v>654</v>
      </c>
      <c r="L145" s="59" t="s">
        <v>656</v>
      </c>
      <c r="M145" s="60" t="s">
        <v>657</v>
      </c>
      <c r="N145" s="59" t="s">
        <v>182</v>
      </c>
      <c r="O145" s="59" t="s">
        <v>182</v>
      </c>
      <c r="P145" s="59" t="s">
        <v>182</v>
      </c>
      <c r="Q145" s="59" t="s">
        <v>182</v>
      </c>
      <c r="R145" s="59" t="s">
        <v>182</v>
      </c>
      <c r="S145" s="59" t="s">
        <v>182</v>
      </c>
      <c r="T145" s="55" t="s">
        <v>182</v>
      </c>
      <c r="U145" s="55" t="s">
        <v>182</v>
      </c>
      <c r="V145" s="55" t="s">
        <v>182</v>
      </c>
      <c r="W145" s="55" t="s">
        <v>182</v>
      </c>
      <c r="X145" s="55" t="s">
        <v>182</v>
      </c>
      <c r="Y145" s="55" t="s">
        <v>182</v>
      </c>
      <c r="Z145" s="66" t="s">
        <v>182</v>
      </c>
      <c r="AA145" s="66" t="s">
        <v>182</v>
      </c>
      <c r="AB145" s="66" t="s">
        <v>182</v>
      </c>
      <c r="AC145" s="66" t="s">
        <v>182</v>
      </c>
      <c r="AD145" s="66" t="s">
        <v>182</v>
      </c>
      <c r="AE145" s="66" t="s">
        <v>182</v>
      </c>
      <c r="AF145" s="66" t="s">
        <v>182</v>
      </c>
      <c r="AG145" s="188" t="s">
        <v>182</v>
      </c>
      <c r="AH145" s="37" t="s">
        <v>182</v>
      </c>
      <c r="AI145" s="37" t="s">
        <v>182</v>
      </c>
      <c r="AJ145" s="37" t="s">
        <v>182</v>
      </c>
      <c r="AK145" s="37" t="s">
        <v>182</v>
      </c>
      <c r="AL145" s="38" t="s">
        <v>81</v>
      </c>
      <c r="AM145" s="70"/>
      <c r="AN145" s="70"/>
      <c r="AO145" s="70"/>
      <c r="AQ145" s="72"/>
      <c r="AR145" s="73"/>
      <c r="AS145" s="51"/>
      <c r="AU145" s="73"/>
      <c r="AV145" s="73"/>
      <c r="AW145" s="110">
        <f>IF([1]!Contratacion2023[[#This Row],[ADICIÓN/PRÓRROGA]]="NO",0)</f>
        <v>0</v>
      </c>
      <c r="AX145" s="46" t="str">
        <f>IF([1]!Contratacion2023[[#This Row],[ADICIÓN/PRÓRROGA]]="NO","N/A",[1]!Contratacion2023[[#This Row],[FECHA FIN PRORROGA]])</f>
        <v>N/A</v>
      </c>
      <c r="AY145" s="59"/>
      <c r="AZ145" s="59"/>
      <c r="BA145" s="59"/>
      <c r="BB145" s="86"/>
      <c r="BC145" s="48"/>
      <c r="BD145" s="48"/>
      <c r="BE145" s="48">
        <f>[1]!Contratacion2023[[#This Row],[VALOR TOTAL DEL CONTRATO]]-[1]!Contratacion2023[[#This Row],[VALOR VIGENTE]]</f>
        <v>0</v>
      </c>
      <c r="BJ145" s="51"/>
      <c r="BL145" s="73"/>
      <c r="BM145" s="51"/>
    </row>
    <row r="146" spans="1:65" x14ac:dyDescent="0.25">
      <c r="A146" s="53" t="s">
        <v>65</v>
      </c>
      <c r="B146" s="54" t="s">
        <v>66</v>
      </c>
      <c r="C146" s="54" t="s">
        <v>67</v>
      </c>
      <c r="D146" s="79" t="s">
        <v>68</v>
      </c>
      <c r="E146" s="54" t="s">
        <v>82</v>
      </c>
      <c r="F146" s="54" t="s">
        <v>70</v>
      </c>
      <c r="G146" s="55" t="s">
        <v>658</v>
      </c>
      <c r="H146" s="56" t="s">
        <v>659</v>
      </c>
      <c r="I146" s="57">
        <v>45062</v>
      </c>
      <c r="J146" s="59" t="s">
        <v>155</v>
      </c>
      <c r="K146" s="75" t="s">
        <v>658</v>
      </c>
      <c r="L146" s="59" t="s">
        <v>660</v>
      </c>
      <c r="M146" s="60" t="s">
        <v>429</v>
      </c>
      <c r="N146" s="59" t="s">
        <v>76</v>
      </c>
      <c r="O146" s="61">
        <v>1065850120</v>
      </c>
      <c r="P146" s="55" t="s">
        <v>76</v>
      </c>
      <c r="Q146" s="57">
        <v>45062</v>
      </c>
      <c r="R146" s="62">
        <v>45063</v>
      </c>
      <c r="S146" s="59" t="str">
        <f>+TEXT(R146,"mmmm")</f>
        <v>mayo</v>
      </c>
      <c r="T146" s="63">
        <v>45230</v>
      </c>
      <c r="U146" s="123"/>
      <c r="V146" s="64">
        <v>14040810</v>
      </c>
      <c r="W146" s="123">
        <v>6</v>
      </c>
      <c r="X146" s="65">
        <v>2340135</v>
      </c>
      <c r="Y146" s="29" t="str" cm="1">
        <f t="array" ref="Y146">_xlfn.XLOOKUP([1]!Contratacion2023[[#This Row],[VALOR CUOTA (NUM)]],[1]LISTAS!$A$114:$A$124,[1]!NIVEL_HONORARIOS_PS[PERFIL])</f>
        <v>TÉCNICO NIVEL I</v>
      </c>
      <c r="Z146" s="66">
        <v>9900000112</v>
      </c>
      <c r="AA146" s="67" t="s">
        <v>530</v>
      </c>
      <c r="AB146" s="67" t="s">
        <v>531</v>
      </c>
      <c r="AC146" s="68">
        <v>45054</v>
      </c>
      <c r="AD146" s="67">
        <v>14040810</v>
      </c>
      <c r="AE146" s="72">
        <v>4600000174</v>
      </c>
      <c r="AF146" s="197">
        <v>45063</v>
      </c>
      <c r="AG146" s="69">
        <v>14040810</v>
      </c>
      <c r="AH146" s="37" t="s">
        <v>190</v>
      </c>
      <c r="AI146" s="37" t="str">
        <f>VLOOKUP(AH146,[1]!T_SUPERVISOR[#Data],2,FALSE)</f>
        <v>Directora Administrativa y Financiera</v>
      </c>
      <c r="AJ146" s="37" t="s">
        <v>229</v>
      </c>
      <c r="AK146" s="37" t="str">
        <f>VLOOKUP(AJ146,[1]!T_PROCESO[#Data],2,FALSE)</f>
        <v>Dirección Administrativa y Financiera</v>
      </c>
      <c r="AL146" s="38" t="s">
        <v>81</v>
      </c>
      <c r="AM146" s="78"/>
      <c r="AN146" s="70"/>
      <c r="AO146" s="70"/>
      <c r="AQ146" s="72"/>
      <c r="AR146" s="73"/>
      <c r="AS146" s="51"/>
      <c r="AU146" s="73"/>
      <c r="AV146" s="73"/>
      <c r="AW146" s="110">
        <f>IF([1]!Contratacion2023[[#This Row],[ADICIÓN/PRÓRROGA]]="NO",0)</f>
        <v>0</v>
      </c>
      <c r="AX146" s="46" t="str">
        <f>IF([1]!Contratacion2023[[#This Row],[ADICIÓN/PRÓRROGA]]="NO","N/A",[1]!Contratacion2023[[#This Row],[FECHA FIN PRORROGA]])</f>
        <v>N/A</v>
      </c>
      <c r="AY146" s="59"/>
      <c r="AZ146" s="59"/>
      <c r="BA146" s="59"/>
      <c r="BB146" s="47">
        <f>[1]!Contratacion2023[[#This Row],[VALOR INICIAL CONTRATO (NUM)]]+[1]!Contratacion2023[[#This Row],[VALOR CRP ADC]]</f>
        <v>14040810</v>
      </c>
      <c r="BC146" s="48">
        <f>[1]!Contratacion2023[[#This Row],[VALOR INICIAL CONTRATO (NUM)]]+[1]!Contratacion2023[[#This Row],[VALOR CRP ADC]]</f>
        <v>14040810</v>
      </c>
      <c r="BD146" s="48"/>
      <c r="BE146" s="48">
        <f>[1]!Contratacion2023[[#This Row],[VALOR TOTAL DEL CONTRATO]]-[1]!Contratacion2023[[#This Row],[VALOR VIGENTE]]</f>
        <v>0</v>
      </c>
      <c r="BJ146" s="51"/>
      <c r="BL146" s="73"/>
      <c r="BM146" s="51"/>
    </row>
    <row r="147" spans="1:65" x14ac:dyDescent="0.25">
      <c r="A147" s="53" t="s">
        <v>65</v>
      </c>
      <c r="B147" s="54" t="s">
        <v>66</v>
      </c>
      <c r="C147" s="54" t="s">
        <v>67</v>
      </c>
      <c r="D147" s="79" t="s">
        <v>68</v>
      </c>
      <c r="E147" s="54" t="s">
        <v>82</v>
      </c>
      <c r="F147" s="54" t="s">
        <v>70</v>
      </c>
      <c r="G147" s="55" t="s">
        <v>661</v>
      </c>
      <c r="H147" s="56" t="s">
        <v>662</v>
      </c>
      <c r="I147" s="57">
        <v>45058</v>
      </c>
      <c r="J147" s="59" t="s">
        <v>155</v>
      </c>
      <c r="K147" s="75" t="s">
        <v>661</v>
      </c>
      <c r="L147" s="59" t="s">
        <v>257</v>
      </c>
      <c r="M147" s="60" t="s">
        <v>663</v>
      </c>
      <c r="N147" s="59" t="s">
        <v>106</v>
      </c>
      <c r="O147" s="61">
        <v>1151940027</v>
      </c>
      <c r="P147" s="55" t="s">
        <v>106</v>
      </c>
      <c r="Q147" s="57">
        <v>45061</v>
      </c>
      <c r="R147" s="62">
        <v>45062</v>
      </c>
      <c r="S147" s="59" t="str">
        <f>+TEXT(R147,"mmmm")</f>
        <v>mayo</v>
      </c>
      <c r="T147" s="63">
        <v>45230</v>
      </c>
      <c r="U147" s="123"/>
      <c r="V147" s="64">
        <v>12487278</v>
      </c>
      <c r="W147" s="123">
        <v>6</v>
      </c>
      <c r="X147" s="65">
        <f>1789515+291698</f>
        <v>2081213</v>
      </c>
      <c r="Y147" s="29" t="str" cm="1">
        <f t="array" ref="Y147">_xlfn.XLOOKUP([1]!Contratacion2023[[#This Row],[VALOR CUOTA (NUM)]],[1]LISTAS!$A$114:$A$124,[1]!NIVEL_HONORARIOS_PS[PERFIL])</f>
        <v>ASISTENCIAL NIVEL II * (MENSAJERO)</v>
      </c>
      <c r="Z147" s="66">
        <v>9900000113</v>
      </c>
      <c r="AA147" s="67" t="s">
        <v>530</v>
      </c>
      <c r="AB147" s="67" t="s">
        <v>531</v>
      </c>
      <c r="AC147" s="68">
        <v>45054</v>
      </c>
      <c r="AD147" s="67">
        <v>12487278</v>
      </c>
      <c r="AE147" s="72">
        <v>4600000173</v>
      </c>
      <c r="AF147" s="197">
        <v>45061</v>
      </c>
      <c r="AG147" s="69">
        <v>12487278</v>
      </c>
      <c r="AH147" s="37" t="s">
        <v>190</v>
      </c>
      <c r="AI147" s="37" t="str">
        <f>VLOOKUP(AH147,[1]!T_SUPERVISOR[#Data],2,FALSE)</f>
        <v>Directora Administrativa y Financiera</v>
      </c>
      <c r="AJ147" s="37" t="s">
        <v>229</v>
      </c>
      <c r="AK147" s="37" t="str">
        <f>VLOOKUP(AJ147,[1]!T_PROCESO[#Data],2,FALSE)</f>
        <v>Dirección Administrativa y Financiera</v>
      </c>
      <c r="AL147" s="38" t="s">
        <v>287</v>
      </c>
      <c r="AM147" s="150">
        <v>45219</v>
      </c>
      <c r="AN147" s="150">
        <v>45231</v>
      </c>
      <c r="AO147" s="150">
        <v>45290</v>
      </c>
      <c r="AP147" s="71">
        <v>2</v>
      </c>
      <c r="AQ147" s="145">
        <v>45219</v>
      </c>
      <c r="AR147" s="73">
        <v>9900000208</v>
      </c>
      <c r="AS147" s="34">
        <v>45208</v>
      </c>
      <c r="AT147" s="74">
        <v>4162426</v>
      </c>
      <c r="AU147" s="73">
        <v>4600000327</v>
      </c>
      <c r="AV147" s="68">
        <v>45222</v>
      </c>
      <c r="AW147" s="110">
        <v>4162426</v>
      </c>
      <c r="AX147" s="46">
        <f>IF([1]!Contratacion2023[[#This Row],[ADICIÓN/PRÓRROGA]]="NO","N/A",[1]!Contratacion2023[[#This Row],[FECHA FIN PRORROGA]])</f>
        <v>45290</v>
      </c>
      <c r="AY147" s="75">
        <f>[1]!Contratacion2023[[#This Row],[FECHA TERMINACION AMPLIADA]]-[1]!Contratacion2023[[#This Row],[FECHA FINALIZACION INICIAL]]</f>
        <v>60</v>
      </c>
      <c r="AZ147" s="153">
        <f>[1]!Contratacion2023[[#This Row],[PLAZO DE EJECUCIÓN AMPLIADO (DIAS)]]/30</f>
        <v>2</v>
      </c>
      <c r="BA147" s="153"/>
      <c r="BB147" s="47">
        <f>[1]!Contratacion2023[[#This Row],[VALOR INICIAL CONTRATO (NUM)]]+[1]!Contratacion2023[[#This Row],[VALOR CRP ADC]]</f>
        <v>16649704</v>
      </c>
      <c r="BC147" s="48">
        <f>[1]!Contratacion2023[[#This Row],[VALOR INICIAL CONTRATO (NUM)]]+[1]!Contratacion2023[[#This Row],[VALOR CRP ADC]]</f>
        <v>16649704</v>
      </c>
      <c r="BD147" s="48"/>
      <c r="BE147" s="48">
        <f>[1]!Contratacion2023[[#This Row],[VALOR TOTAL DEL CONTRATO]]-[1]!Contratacion2023[[#This Row],[VALOR VIGENTE]]</f>
        <v>0</v>
      </c>
      <c r="BJ147" s="51"/>
      <c r="BL147" s="73"/>
      <c r="BM147" s="51"/>
    </row>
    <row r="148" spans="1:65" x14ac:dyDescent="0.25">
      <c r="A148" s="53" t="s">
        <v>65</v>
      </c>
      <c r="B148" s="54" t="s">
        <v>66</v>
      </c>
      <c r="C148" s="54" t="s">
        <v>67</v>
      </c>
      <c r="D148" s="79" t="s">
        <v>68</v>
      </c>
      <c r="E148" s="54" t="s">
        <v>82</v>
      </c>
      <c r="F148" s="54" t="s">
        <v>70</v>
      </c>
      <c r="G148" s="55" t="s">
        <v>664</v>
      </c>
      <c r="H148" s="56" t="s">
        <v>665</v>
      </c>
      <c r="I148" s="57">
        <v>45079</v>
      </c>
      <c r="J148" s="59" t="s">
        <v>155</v>
      </c>
      <c r="K148" s="75" t="s">
        <v>664</v>
      </c>
      <c r="L148" s="59" t="s">
        <v>666</v>
      </c>
      <c r="M148" s="60" t="s">
        <v>667</v>
      </c>
      <c r="N148" s="59" t="s">
        <v>76</v>
      </c>
      <c r="O148" s="61">
        <v>1143969033</v>
      </c>
      <c r="P148" s="55">
        <v>2</v>
      </c>
      <c r="Q148" s="57">
        <v>45079</v>
      </c>
      <c r="R148" s="62">
        <v>45083</v>
      </c>
      <c r="S148" s="59" t="s">
        <v>668</v>
      </c>
      <c r="T148" s="63">
        <v>45230</v>
      </c>
      <c r="U148" s="123">
        <v>5</v>
      </c>
      <c r="V148" s="64">
        <v>8947575</v>
      </c>
      <c r="W148" s="123">
        <v>5</v>
      </c>
      <c r="X148" s="65">
        <f>[1]!Contratacion2023[[#This Row],[VALOR INICIAL CONTRATO (NUM)]]/[1]!Contratacion2023[[#This Row],[NO. PAGOS ESTIPULADOS]]</f>
        <v>1789515</v>
      </c>
      <c r="Y148" s="29" t="str" cm="1">
        <f t="array" ref="Y148">_xlfn.XLOOKUP([1]!Contratacion2023[[#This Row],[VALOR CUOTA (NUM)]],[1]LISTAS!$A$114:$A$124,[1]!NIVEL_HONORARIOS_PS[PERFIL])</f>
        <v>ASISTENCIAL NIVEL II</v>
      </c>
      <c r="Z148" s="66">
        <v>9900000124</v>
      </c>
      <c r="AA148" s="67" t="s">
        <v>571</v>
      </c>
      <c r="AB148" s="67" t="s">
        <v>531</v>
      </c>
      <c r="AC148" s="68">
        <v>45071</v>
      </c>
      <c r="AD148" s="67">
        <v>8947575</v>
      </c>
      <c r="AE148" s="72">
        <v>4600000183</v>
      </c>
      <c r="AF148" s="197">
        <v>45082</v>
      </c>
      <c r="AG148" s="69">
        <v>8947575</v>
      </c>
      <c r="AH148" s="37" t="s">
        <v>162</v>
      </c>
      <c r="AI148" s="37" t="str">
        <f>VLOOKUP(AH148,[1]!T_SUPERVISOR[#Data],2,FALSE)</f>
        <v>Profesional Universitario Código 219 Grado 1</v>
      </c>
      <c r="AJ148" s="37" t="s">
        <v>163</v>
      </c>
      <c r="AK148" s="37" t="str">
        <f>VLOOKUP(AJ148,[1]!T_PROCESO[#Data],2,FALSE)</f>
        <v>Dirección Técnica</v>
      </c>
      <c r="AL148" s="38" t="s">
        <v>81</v>
      </c>
      <c r="AM148" s="70"/>
      <c r="AN148" s="70"/>
      <c r="AO148" s="70"/>
      <c r="AQ148" s="72"/>
      <c r="AR148" s="73"/>
      <c r="AS148" s="51"/>
      <c r="AU148" s="73"/>
      <c r="AV148" s="73"/>
      <c r="AW148" s="110">
        <f>IF([1]!Contratacion2023[[#This Row],[ADICIÓN/PRÓRROGA]]="NO",0)</f>
        <v>0</v>
      </c>
      <c r="AX148" s="46" t="str">
        <f>IF([1]!Contratacion2023[[#This Row],[ADICIÓN/PRÓRROGA]]="NO","N/A",[1]!Contratacion2023[[#This Row],[FECHA FIN PRORROGA]])</f>
        <v>N/A</v>
      </c>
      <c r="AY148" s="59"/>
      <c r="AZ148" s="59"/>
      <c r="BA148" s="59"/>
      <c r="BB148" s="47">
        <f>[1]!Contratacion2023[[#This Row],[VALOR INICIAL CONTRATO (NUM)]]+[1]!Contratacion2023[[#This Row],[VALOR CRP ADC]]</f>
        <v>8947575</v>
      </c>
      <c r="BC148" s="48">
        <f>[1]!Contratacion2023[[#This Row],[VALOR INICIAL CONTRATO (NUM)]]+[1]!Contratacion2023[[#This Row],[VALOR CRP ADC]]</f>
        <v>8947575</v>
      </c>
      <c r="BD148" s="48"/>
      <c r="BE148" s="48">
        <f>[1]!Contratacion2023[[#This Row],[VALOR TOTAL DEL CONTRATO]]-[1]!Contratacion2023[[#This Row],[VALOR VIGENTE]]</f>
        <v>0</v>
      </c>
      <c r="BJ148" s="51"/>
      <c r="BL148" s="73"/>
      <c r="BM148" s="51"/>
    </row>
    <row r="149" spans="1:65" x14ac:dyDescent="0.25">
      <c r="A149" s="53" t="s">
        <v>65</v>
      </c>
      <c r="B149" s="199" t="s">
        <v>669</v>
      </c>
      <c r="C149" s="54" t="s">
        <v>67</v>
      </c>
      <c r="D149" s="79" t="s">
        <v>181</v>
      </c>
      <c r="E149" s="54" t="s">
        <v>182</v>
      </c>
      <c r="F149" s="54" t="s">
        <v>265</v>
      </c>
      <c r="G149" s="55" t="s">
        <v>670</v>
      </c>
      <c r="H149" s="56" t="s">
        <v>671</v>
      </c>
      <c r="I149" s="57">
        <v>45057</v>
      </c>
      <c r="J149" s="59" t="s">
        <v>186</v>
      </c>
      <c r="K149" s="75" t="s">
        <v>670</v>
      </c>
      <c r="L149" s="59" t="s">
        <v>672</v>
      </c>
      <c r="M149" s="60" t="s">
        <v>673</v>
      </c>
      <c r="N149" s="59" t="s">
        <v>182</v>
      </c>
      <c r="O149" s="61">
        <v>901431096</v>
      </c>
      <c r="P149" s="55">
        <v>4</v>
      </c>
      <c r="Q149" s="57">
        <v>45058</v>
      </c>
      <c r="R149" s="62">
        <v>45061</v>
      </c>
      <c r="S149" s="59" t="s">
        <v>529</v>
      </c>
      <c r="T149" s="63">
        <v>45230</v>
      </c>
      <c r="U149" s="123">
        <v>6</v>
      </c>
      <c r="V149" s="64">
        <v>667076712</v>
      </c>
      <c r="W149" s="123">
        <v>3</v>
      </c>
      <c r="X149" s="198" t="s">
        <v>182</v>
      </c>
      <c r="Y149" s="29" t="str" cm="1">
        <f t="array" ref="Y149">_xlfn.XLOOKUP([1]!Contratacion2023[[#This Row],[VALOR CUOTA (NUM)]],[1]LISTAS!$A$114:$A$124,[1]!NIVEL_HONORARIOS_PS[PERFIL])</f>
        <v>N/A</v>
      </c>
      <c r="Z149" s="66">
        <v>9900000115</v>
      </c>
      <c r="AA149" s="67" t="s">
        <v>674</v>
      </c>
      <c r="AB149" s="67" t="s">
        <v>531</v>
      </c>
      <c r="AC149" s="68">
        <v>45056</v>
      </c>
      <c r="AD149" s="67">
        <v>667076712</v>
      </c>
      <c r="AE149" s="72">
        <v>4600000172</v>
      </c>
      <c r="AF149" s="197">
        <v>45058</v>
      </c>
      <c r="AG149" s="69">
        <v>667076712</v>
      </c>
      <c r="AH149" s="37" t="s">
        <v>190</v>
      </c>
      <c r="AI149" s="37" t="str">
        <f>VLOOKUP(AH149,[1]!T_SUPERVISOR[#Data],2,FALSE)</f>
        <v>Directora Administrativa y Financiera</v>
      </c>
      <c r="AJ149" s="37" t="s">
        <v>276</v>
      </c>
      <c r="AK149" s="37" t="str">
        <f>VLOOKUP(AJ149,[1]!T_PROCESO[#Data],2,FALSE)</f>
        <v>Dirección Administrativa y Financiera</v>
      </c>
      <c r="AL149" s="38" t="s">
        <v>675</v>
      </c>
      <c r="AM149" s="200">
        <v>45229</v>
      </c>
      <c r="AN149" s="200">
        <v>45231</v>
      </c>
      <c r="AO149" s="200">
        <v>45275</v>
      </c>
      <c r="AQ149" s="145">
        <v>45264</v>
      </c>
      <c r="AR149" s="73">
        <v>9900000263</v>
      </c>
      <c r="AS149" s="34">
        <v>45260</v>
      </c>
      <c r="AT149" s="74">
        <v>160770598</v>
      </c>
      <c r="AU149" s="73">
        <v>4600000415</v>
      </c>
      <c r="AV149" s="68">
        <v>45267</v>
      </c>
      <c r="AW149" s="110">
        <v>160770598</v>
      </c>
      <c r="AX149" s="46">
        <f>IF([1]!Contratacion2023[[#This Row],[ADICIÓN/PRÓRROGA]]="NO","N/A",[1]!Contratacion2023[[#This Row],[FECHA FIN PRORROGA]])</f>
        <v>45275</v>
      </c>
      <c r="AY149" s="59"/>
      <c r="AZ149" s="59"/>
      <c r="BA149" s="59"/>
      <c r="BB149" s="47">
        <v>1067263402</v>
      </c>
      <c r="BC149" s="155">
        <f>[1]!Contratacion2023[[#This Row],[VALOR INICIAL CONTRATO (NUM)]]+[1]!Contratacion2023[[#This Row],[VALOR CRP ADC]]</f>
        <v>827847310</v>
      </c>
      <c r="BD149" s="155"/>
      <c r="BE149" s="155">
        <f>[1]!Contratacion2023[[#This Row],[VALOR TOTAL DEL CONTRATO]]-[1]!Contratacion2023[[#This Row],[VALOR VIGENTE]]</f>
        <v>239416092</v>
      </c>
      <c r="BJ149" s="51"/>
      <c r="BL149" s="73"/>
      <c r="BM149" s="51"/>
    </row>
    <row r="150" spans="1:65" x14ac:dyDescent="0.25">
      <c r="A150" s="53" t="s">
        <v>65</v>
      </c>
      <c r="B150" s="54" t="s">
        <v>448</v>
      </c>
      <c r="C150" s="54" t="s">
        <v>67</v>
      </c>
      <c r="D150" s="79" t="s">
        <v>181</v>
      </c>
      <c r="E150" s="54" t="s">
        <v>182</v>
      </c>
      <c r="F150" s="54" t="s">
        <v>265</v>
      </c>
      <c r="G150" s="55" t="s">
        <v>676</v>
      </c>
      <c r="H150" s="56" t="s">
        <v>677</v>
      </c>
      <c r="I150" s="57">
        <v>45064</v>
      </c>
      <c r="J150" s="59" t="s">
        <v>678</v>
      </c>
      <c r="K150" s="75" t="s">
        <v>676</v>
      </c>
      <c r="L150" s="59" t="s">
        <v>679</v>
      </c>
      <c r="M150" s="60" t="s">
        <v>680</v>
      </c>
      <c r="N150" s="59" t="s">
        <v>182</v>
      </c>
      <c r="O150" s="61">
        <v>890309152</v>
      </c>
      <c r="P150" s="55">
        <v>9</v>
      </c>
      <c r="Q150" s="57">
        <v>45065</v>
      </c>
      <c r="R150" s="62">
        <v>45065</v>
      </c>
      <c r="S150" s="59" t="s">
        <v>529</v>
      </c>
      <c r="T150" s="63">
        <v>45290</v>
      </c>
      <c r="U150" s="123"/>
      <c r="V150" s="64">
        <v>150000000</v>
      </c>
      <c r="W150" s="123" t="s">
        <v>182</v>
      </c>
      <c r="X150" s="65" t="s">
        <v>182</v>
      </c>
      <c r="Y150" s="29" t="str" cm="1">
        <f t="array" ref="Y150">_xlfn.XLOOKUP([1]!Contratacion2023[[#This Row],[VALOR CUOTA (NUM)]],[1]LISTAS!$A$114:$A$124,[1]!NIVEL_HONORARIOS_PS[PERFIL])</f>
        <v>N/A</v>
      </c>
      <c r="Z150" s="66">
        <v>9900000114</v>
      </c>
      <c r="AA150" s="67" t="s">
        <v>530</v>
      </c>
      <c r="AB150" s="67" t="s">
        <v>531</v>
      </c>
      <c r="AC150" s="68">
        <v>45055</v>
      </c>
      <c r="AD150" s="67">
        <v>150000000</v>
      </c>
      <c r="AE150" s="72">
        <v>4600000177</v>
      </c>
      <c r="AF150" s="197">
        <v>45065</v>
      </c>
      <c r="AG150" s="69">
        <v>150000000</v>
      </c>
      <c r="AH150" s="37" t="s">
        <v>125</v>
      </c>
      <c r="AI150" s="37" t="str">
        <f>VLOOKUP(AH150,[1]!T_SUPERVISOR[#Data],2,FALSE)</f>
        <v>Profesional Universitario Código 219 Grado 1</v>
      </c>
      <c r="AJ150" s="37" t="s">
        <v>276</v>
      </c>
      <c r="AK150" s="37" t="str">
        <f>VLOOKUP(AJ150,[1]!T_PROCESO[#Data],2,FALSE)</f>
        <v>Dirección Administrativa y Financiera</v>
      </c>
      <c r="AL150" s="38" t="s">
        <v>81</v>
      </c>
      <c r="AM150" s="78"/>
      <c r="AN150" s="70"/>
      <c r="AO150" s="70"/>
      <c r="AQ150" s="72"/>
      <c r="AR150" s="73"/>
      <c r="AS150" s="51"/>
      <c r="AU150" s="73"/>
      <c r="AV150" s="73"/>
      <c r="AW150" s="110">
        <f>IF([1]!Contratacion2023[[#This Row],[ADICIÓN/PRÓRROGA]]="NO",0)</f>
        <v>0</v>
      </c>
      <c r="AX150" s="46" t="str">
        <f>IF([1]!Contratacion2023[[#This Row],[ADICIÓN/PRÓRROGA]]="NO","N/A",[1]!Contratacion2023[[#This Row],[FECHA FIN PRORROGA]])</f>
        <v>N/A</v>
      </c>
      <c r="AY150" s="59"/>
      <c r="AZ150" s="59"/>
      <c r="BA150" s="59"/>
      <c r="BB150" s="47">
        <v>155000000</v>
      </c>
      <c r="BC150" s="155">
        <f>[1]!Contratacion2023[[#This Row],[VALOR INICIAL CONTRATO (NUM)]]+[1]!Contratacion2023[[#This Row],[VALOR CRP ADC]]</f>
        <v>150000000</v>
      </c>
      <c r="BD150" s="155"/>
      <c r="BE150" s="155">
        <f>[1]!Contratacion2023[[#This Row],[VALOR TOTAL DEL CONTRATO]]-[1]!Contratacion2023[[#This Row],[VALOR VIGENTE]]</f>
        <v>5000000</v>
      </c>
      <c r="BJ150" s="51"/>
      <c r="BL150" s="73"/>
      <c r="BM150" s="51"/>
    </row>
    <row r="151" spans="1:65" x14ac:dyDescent="0.25">
      <c r="A151" s="53" t="s">
        <v>263</v>
      </c>
      <c r="B151" s="54" t="s">
        <v>603</v>
      </c>
      <c r="C151" s="54" t="s">
        <v>67</v>
      </c>
      <c r="D151" s="79" t="s">
        <v>181</v>
      </c>
      <c r="E151" s="54" t="s">
        <v>681</v>
      </c>
      <c r="F151" s="54" t="s">
        <v>265</v>
      </c>
      <c r="G151" s="117" t="s">
        <v>682</v>
      </c>
      <c r="H151" s="56" t="s">
        <v>683</v>
      </c>
      <c r="I151" s="57">
        <v>45098</v>
      </c>
      <c r="J151" s="59" t="s">
        <v>186</v>
      </c>
      <c r="K151" s="75" t="s">
        <v>682</v>
      </c>
      <c r="L151" s="59" t="s">
        <v>684</v>
      </c>
      <c r="M151" s="60" t="s">
        <v>685</v>
      </c>
      <c r="N151" s="59" t="s">
        <v>182</v>
      </c>
      <c r="O151" s="61">
        <v>900992200</v>
      </c>
      <c r="P151" s="55">
        <v>7</v>
      </c>
      <c r="Q151" s="57">
        <v>45141</v>
      </c>
      <c r="R151" s="171">
        <v>45155</v>
      </c>
      <c r="S151" s="60" t="s">
        <v>686</v>
      </c>
      <c r="T151" s="63">
        <v>45291</v>
      </c>
      <c r="U151" s="123">
        <v>5</v>
      </c>
      <c r="V151" s="64">
        <v>49984165</v>
      </c>
      <c r="W151" s="123" t="s">
        <v>182</v>
      </c>
      <c r="X151" s="123" t="s">
        <v>182</v>
      </c>
      <c r="Y151" s="83" t="str" cm="1">
        <f t="array" ref="Y151">_xlfn.XLOOKUP([1]!Contratacion2023[[#This Row],[VALOR CUOTA (NUM)]],[1]LISTAS!$A$114:$A$124,[1]!NIVEL_HONORARIOS_PS[PERFIL])</f>
        <v>N/A</v>
      </c>
      <c r="Z151" s="66">
        <v>9900000118</v>
      </c>
      <c r="AA151" s="67" t="s">
        <v>77</v>
      </c>
      <c r="AB151" s="67" t="s">
        <v>78</v>
      </c>
      <c r="AC151" s="68">
        <v>45063</v>
      </c>
      <c r="AD151" s="67">
        <v>50000000</v>
      </c>
      <c r="AE151" s="72">
        <v>4600000258</v>
      </c>
      <c r="AF151" s="197">
        <v>45062</v>
      </c>
      <c r="AG151" s="69">
        <v>49984165</v>
      </c>
      <c r="AH151" s="37" t="s">
        <v>190</v>
      </c>
      <c r="AI151" s="37" t="str">
        <f>VLOOKUP(AH151,[1]!T_SUPERVISOR[#Data],2,FALSE)</f>
        <v>Directora Administrativa y Financiera</v>
      </c>
      <c r="AJ151" s="37" t="s">
        <v>276</v>
      </c>
      <c r="AK151" s="37" t="str">
        <f>VLOOKUP(AJ151,[1]!T_PROCESO[#Data],2,FALSE)</f>
        <v>Dirección Administrativa y Financiera</v>
      </c>
      <c r="AL151" s="38" t="s">
        <v>277</v>
      </c>
      <c r="AM151" s="70"/>
      <c r="AN151" s="70"/>
      <c r="AO151" s="70"/>
      <c r="AQ151" s="145">
        <v>45209</v>
      </c>
      <c r="AR151" s="73">
        <v>9900000199</v>
      </c>
      <c r="AS151" s="34">
        <v>45196</v>
      </c>
      <c r="AT151" s="74">
        <v>24992083</v>
      </c>
      <c r="AU151" s="73">
        <v>4600000382</v>
      </c>
      <c r="AV151" s="68">
        <v>45244</v>
      </c>
      <c r="AW151" s="110">
        <v>24992081</v>
      </c>
      <c r="AX151" s="46">
        <f>IF([1]!Contratacion2023[[#This Row],[ADICIÓN/PRÓRROGA]]="NO","N/A",[1]!Contratacion2023[[#This Row],[FECHA FIN PRORROGA]])</f>
        <v>0</v>
      </c>
      <c r="AY151" s="59"/>
      <c r="AZ151" s="59"/>
      <c r="BA151" s="59"/>
      <c r="BB151" s="86">
        <f>[1]!Contratacion2023[[#This Row],[VALOR INICIAL CONTRATO (NUM)]]+[1]!Contratacion2023[[#This Row],[VALOR CRP ADC]]</f>
        <v>74976246</v>
      </c>
      <c r="BC151" s="48">
        <f>[1]!Contratacion2023[[#This Row],[VALOR INICIAL CONTRATO (NUM)]]+[1]!Contratacion2023[[#This Row],[VALOR CRP ADC]]</f>
        <v>74976246</v>
      </c>
      <c r="BD151" s="48"/>
      <c r="BE151" s="48">
        <f>[1]!Contratacion2023[[#This Row],[VALOR TOTAL DEL CONTRATO]]-[1]!Contratacion2023[[#This Row],[VALOR VIGENTE]]</f>
        <v>0</v>
      </c>
      <c r="BJ151" s="51"/>
      <c r="BL151" s="73"/>
      <c r="BM151" s="51"/>
    </row>
    <row r="152" spans="1:65" x14ac:dyDescent="0.25">
      <c r="A152" s="53" t="s">
        <v>263</v>
      </c>
      <c r="B152" s="54" t="s">
        <v>264</v>
      </c>
      <c r="C152" s="54" t="s">
        <v>653</v>
      </c>
      <c r="D152" s="79" t="s">
        <v>181</v>
      </c>
      <c r="E152" s="54" t="s">
        <v>182</v>
      </c>
      <c r="F152" s="54" t="s">
        <v>265</v>
      </c>
      <c r="G152" s="117" t="s">
        <v>687</v>
      </c>
      <c r="H152" s="201" t="s">
        <v>688</v>
      </c>
      <c r="I152" s="57">
        <v>45091</v>
      </c>
      <c r="J152" s="59" t="s">
        <v>186</v>
      </c>
      <c r="K152" s="75" t="s">
        <v>687</v>
      </c>
      <c r="L152" s="59" t="s">
        <v>689</v>
      </c>
      <c r="M152" s="60" t="s">
        <v>690</v>
      </c>
      <c r="N152" s="59" t="s">
        <v>182</v>
      </c>
      <c r="O152" s="61">
        <v>901208731</v>
      </c>
      <c r="P152" s="55">
        <v>9</v>
      </c>
      <c r="Q152" s="57">
        <v>45106</v>
      </c>
      <c r="R152" s="171">
        <v>45124</v>
      </c>
      <c r="S152" s="60" t="s">
        <v>610</v>
      </c>
      <c r="T152" s="63">
        <v>45291</v>
      </c>
      <c r="U152" s="123">
        <v>7</v>
      </c>
      <c r="V152" s="64">
        <v>32380000</v>
      </c>
      <c r="W152" s="123">
        <v>7</v>
      </c>
      <c r="X152" s="123" t="s">
        <v>182</v>
      </c>
      <c r="Y152" s="29" t="str" cm="1">
        <f t="array" ref="Y152">_xlfn.XLOOKUP([1]!Contratacion2023[[#This Row],[VALOR CUOTA (NUM)]],[1]LISTAS!$A$114:$A$124,[1]!NIVEL_HONORARIOS_PS[PERFIL])</f>
        <v>N/A</v>
      </c>
      <c r="Z152" s="66">
        <v>9900000127</v>
      </c>
      <c r="AA152" s="67" t="s">
        <v>691</v>
      </c>
      <c r="AB152" s="67" t="s">
        <v>78</v>
      </c>
      <c r="AC152" s="68">
        <v>45083</v>
      </c>
      <c r="AD152" s="67">
        <v>32480000</v>
      </c>
      <c r="AE152" s="178">
        <v>4600000208</v>
      </c>
      <c r="AF152" s="202">
        <v>45124</v>
      </c>
      <c r="AG152" s="180">
        <v>32380000</v>
      </c>
      <c r="AH152" s="37" t="s">
        <v>190</v>
      </c>
      <c r="AI152" s="37" t="str">
        <f>VLOOKUP(AH152,[1]!T_SUPERVISOR[#Data],2,FALSE)</f>
        <v>Directora Administrativa y Financiera</v>
      </c>
      <c r="AJ152" s="37" t="s">
        <v>229</v>
      </c>
      <c r="AK152" s="37" t="str">
        <f>VLOOKUP(AJ152,[1]!T_PROCESO[#Data],2,FALSE)</f>
        <v>Dirección Administrativa y Financiera</v>
      </c>
      <c r="AL152" s="38" t="s">
        <v>277</v>
      </c>
      <c r="AM152" s="78"/>
      <c r="AN152" s="70"/>
      <c r="AO152" s="70"/>
      <c r="AQ152" s="145">
        <v>45226</v>
      </c>
      <c r="AR152" s="73">
        <v>9900000198</v>
      </c>
      <c r="AS152" s="34">
        <v>45196</v>
      </c>
      <c r="AT152" s="74">
        <v>14352862</v>
      </c>
      <c r="AU152" s="73">
        <v>4600000405</v>
      </c>
      <c r="AV152" s="68">
        <v>45260</v>
      </c>
      <c r="AW152" s="110">
        <v>14352862</v>
      </c>
      <c r="AX152" s="46">
        <f>IF([1]!Contratacion2023[[#This Row],[ADICIÓN/PRÓRROGA]]="NO","N/A",[1]!Contratacion2023[[#This Row],[FECHA FIN PRORROGA]])</f>
        <v>0</v>
      </c>
      <c r="AY152" s="59"/>
      <c r="AZ152" s="59"/>
      <c r="BA152" s="59"/>
      <c r="BB152" s="86">
        <f>[1]!Contratacion2023[[#This Row],[VALOR INICIAL CONTRATO (NUM)]]+[1]!Contratacion2023[[#This Row],[VALOR CRP ADC]]</f>
        <v>46732862</v>
      </c>
      <c r="BC152" s="48">
        <f>[1]!Contratacion2023[[#This Row],[VALOR INICIAL CONTRATO (NUM)]]+[1]!Contratacion2023[[#This Row],[VALOR CRP ADC]]</f>
        <v>46732862</v>
      </c>
      <c r="BD152" s="48"/>
      <c r="BE152" s="48">
        <f>[1]!Contratacion2023[[#This Row],[VALOR TOTAL DEL CONTRATO]]-[1]!Contratacion2023[[#This Row],[VALOR VIGENTE]]</f>
        <v>0</v>
      </c>
      <c r="BJ152" s="51"/>
      <c r="BL152" s="73"/>
      <c r="BM152" s="51"/>
    </row>
    <row r="153" spans="1:65" x14ac:dyDescent="0.25">
      <c r="A153" s="53" t="s">
        <v>65</v>
      </c>
      <c r="B153" s="199" t="s">
        <v>692</v>
      </c>
      <c r="C153" s="54" t="s">
        <v>693</v>
      </c>
      <c r="D153" s="79" t="s">
        <v>181</v>
      </c>
      <c r="E153" s="54" t="s">
        <v>182</v>
      </c>
      <c r="F153" s="54" t="s">
        <v>265</v>
      </c>
      <c r="G153" s="55" t="s">
        <v>694</v>
      </c>
      <c r="H153" s="56" t="s">
        <v>695</v>
      </c>
      <c r="I153" s="57">
        <v>45085</v>
      </c>
      <c r="J153" s="59" t="s">
        <v>186</v>
      </c>
      <c r="K153" s="75" t="s">
        <v>694</v>
      </c>
      <c r="L153" s="59" t="s">
        <v>696</v>
      </c>
      <c r="M153" s="60" t="s">
        <v>697</v>
      </c>
      <c r="N153" s="59" t="s">
        <v>182</v>
      </c>
      <c r="O153" s="61">
        <v>901126336</v>
      </c>
      <c r="P153" s="55">
        <v>1</v>
      </c>
      <c r="Q153" s="62">
        <v>45085</v>
      </c>
      <c r="R153" s="62">
        <v>45085</v>
      </c>
      <c r="S153" s="59" t="s">
        <v>668</v>
      </c>
      <c r="T153" s="63">
        <v>45291</v>
      </c>
      <c r="U153" s="123"/>
      <c r="V153" s="64">
        <v>0</v>
      </c>
      <c r="W153" s="82" t="s">
        <v>182</v>
      </c>
      <c r="X153" s="123" t="s">
        <v>182</v>
      </c>
      <c r="Y153" s="83" t="str" cm="1">
        <f t="array" ref="Y153">_xlfn.XLOOKUP([1]!Contratacion2023[[#This Row],[VALOR CUOTA (NUM)]],[1]LISTAS!$A$114:$A$124,[1]!NIVEL_HONORARIOS_PS[PERFIL])</f>
        <v>N/A</v>
      </c>
      <c r="Z153" s="67" t="s">
        <v>182</v>
      </c>
      <c r="AA153" s="67" t="s">
        <v>182</v>
      </c>
      <c r="AB153" s="67"/>
      <c r="AC153" s="67" t="s">
        <v>182</v>
      </c>
      <c r="AD153" s="67" t="s">
        <v>182</v>
      </c>
      <c r="AE153" s="204" t="s">
        <v>182</v>
      </c>
      <c r="AF153" s="67" t="s">
        <v>182</v>
      </c>
      <c r="AG153" s="77" t="s">
        <v>182</v>
      </c>
      <c r="AH153" s="37" t="s">
        <v>140</v>
      </c>
      <c r="AI153" s="37" t="str">
        <f>VLOOKUP(AH153,[1]!T_SUPERVISOR[#Data],2,FALSE)</f>
        <v>Directora Técnica</v>
      </c>
      <c r="AJ153" s="37" t="s">
        <v>141</v>
      </c>
      <c r="AK153" s="37" t="str">
        <f>VLOOKUP(AJ153,[1]!T_PROCESO[#Data],2,FALSE)</f>
        <v>Dirección Técnica</v>
      </c>
      <c r="AL153" s="38" t="s">
        <v>81</v>
      </c>
      <c r="AM153" s="70"/>
      <c r="AN153" s="70"/>
      <c r="AO153" s="70"/>
      <c r="AQ153" s="72"/>
      <c r="AR153" s="73"/>
      <c r="AS153" s="51"/>
      <c r="AU153" s="73"/>
      <c r="AV153" s="73"/>
      <c r="AW153" s="110">
        <f>IF([1]!Contratacion2023[[#This Row],[ADICIÓN/PRÓRROGA]]="NO",0)</f>
        <v>0</v>
      </c>
      <c r="AX153" s="46" t="str">
        <f>IF([1]!Contratacion2023[[#This Row],[ADICIÓN/PRÓRROGA]]="NO","N/A",[1]!Contratacion2023[[#This Row],[FECHA FIN PRORROGA]])</f>
        <v>N/A</v>
      </c>
      <c r="AY153" s="59"/>
      <c r="AZ153" s="59"/>
      <c r="BA153" s="59"/>
      <c r="BB153" s="47">
        <f>[1]!Contratacion2023[[#This Row],[VALOR INICIAL CONTRATO (NUM)]]+[1]!Contratacion2023[[#This Row],[VALOR CRP ADC]]</f>
        <v>0</v>
      </c>
      <c r="BC153" s="48">
        <f>[1]!Contratacion2023[[#This Row],[VALOR INICIAL CONTRATO (NUM)]]+[1]!Contratacion2023[[#This Row],[VALOR CRP ADC]]</f>
        <v>0</v>
      </c>
      <c r="BD153" s="48"/>
      <c r="BE153" s="48">
        <f>[1]!Contratacion2023[[#This Row],[VALOR TOTAL DEL CONTRATO]]-[1]!Contratacion2023[[#This Row],[VALOR VIGENTE]]</f>
        <v>0</v>
      </c>
      <c r="BJ153" s="51"/>
      <c r="BL153" s="73"/>
      <c r="BM153" s="51"/>
    </row>
    <row r="154" spans="1:65" x14ac:dyDescent="0.25">
      <c r="A154" s="53" t="s">
        <v>65</v>
      </c>
      <c r="B154" s="54" t="s">
        <v>66</v>
      </c>
      <c r="C154" s="54" t="s">
        <v>67</v>
      </c>
      <c r="D154" s="79" t="s">
        <v>68</v>
      </c>
      <c r="E154" s="54" t="s">
        <v>82</v>
      </c>
      <c r="F154" s="54" t="s">
        <v>70</v>
      </c>
      <c r="G154" s="80" t="s">
        <v>698</v>
      </c>
      <c r="H154" s="201" t="s">
        <v>699</v>
      </c>
      <c r="I154" s="57">
        <v>45093</v>
      </c>
      <c r="J154" s="59" t="s">
        <v>85</v>
      </c>
      <c r="K154" s="75" t="s">
        <v>698</v>
      </c>
      <c r="L154" s="59" t="s">
        <v>700</v>
      </c>
      <c r="M154" s="60" t="s">
        <v>701</v>
      </c>
      <c r="N154" s="59" t="s">
        <v>76</v>
      </c>
      <c r="O154" s="61">
        <v>1151960710</v>
      </c>
      <c r="P154" s="55">
        <v>9</v>
      </c>
      <c r="Q154" s="57">
        <v>45097</v>
      </c>
      <c r="R154" s="62">
        <v>45097</v>
      </c>
      <c r="S154" s="59" t="s">
        <v>668</v>
      </c>
      <c r="T154" s="63">
        <v>45230</v>
      </c>
      <c r="U154" s="123">
        <v>5</v>
      </c>
      <c r="V154" s="64">
        <v>14033250</v>
      </c>
      <c r="W154" s="205">
        <v>4.5</v>
      </c>
      <c r="X154" s="206">
        <f>[1]!Contratacion2023[[#This Row],[VALOR INICIAL CONTRATO (NUM)]]/[1]!Contratacion2023[[#This Row],[NO. PAGOS ESTIPULADOS]]</f>
        <v>3118500</v>
      </c>
      <c r="Y154" s="29" t="str" cm="1">
        <f t="array" ref="Y154">_xlfn.XLOOKUP([1]!Contratacion2023[[#This Row],[VALOR CUOTA (NUM)]],[1]LISTAS!$A$114:$A$124,[1]!NIVEL_HONORARIOS_PS[PERFIL])</f>
        <v>TÉCNICO NIVEL II</v>
      </c>
      <c r="Z154" s="66">
        <v>9900000123</v>
      </c>
      <c r="AA154" s="84" t="s">
        <v>530</v>
      </c>
      <c r="AB154" s="67" t="s">
        <v>531</v>
      </c>
      <c r="AC154" s="68">
        <v>45072</v>
      </c>
      <c r="AD154" s="67">
        <v>15592500</v>
      </c>
      <c r="AE154" s="178">
        <v>4600000190</v>
      </c>
      <c r="AF154" s="202">
        <v>45098</v>
      </c>
      <c r="AG154" s="180">
        <v>14033250</v>
      </c>
      <c r="AH154" s="37" t="s">
        <v>215</v>
      </c>
      <c r="AI154" s="37" t="str">
        <f>VLOOKUP(AH154,[1]!T_SUPERVISOR[#Data],2,FALSE)</f>
        <v>Profesional Especializado Código 222 Grado 3</v>
      </c>
      <c r="AJ154" s="37" t="s">
        <v>216</v>
      </c>
      <c r="AK154" s="37" t="str">
        <f>VLOOKUP(AJ154,[1]!T_PROCESO[#Data],2,FALSE)</f>
        <v>Dirección General</v>
      </c>
      <c r="AL154" s="38" t="s">
        <v>287</v>
      </c>
      <c r="AM154" s="150">
        <v>45217</v>
      </c>
      <c r="AN154" s="150">
        <v>45231</v>
      </c>
      <c r="AO154" s="150">
        <v>45290</v>
      </c>
      <c r="AP154" s="71">
        <v>2</v>
      </c>
      <c r="AQ154" s="145">
        <v>45217</v>
      </c>
      <c r="AR154" s="73">
        <v>9900000209</v>
      </c>
      <c r="AS154" s="34">
        <v>45208</v>
      </c>
      <c r="AT154" s="74">
        <v>53029620</v>
      </c>
      <c r="AU154" s="73">
        <v>4600000295</v>
      </c>
      <c r="AV154" s="68">
        <v>45219</v>
      </c>
      <c r="AW154" s="110">
        <v>6237000</v>
      </c>
      <c r="AX154" s="46">
        <f>IF([1]!Contratacion2023[[#This Row],[ADICIÓN/PRÓRROGA]]="NO","N/A",[1]!Contratacion2023[[#This Row],[FECHA FIN PRORROGA]])</f>
        <v>45290</v>
      </c>
      <c r="AY154" s="75">
        <f>[1]!Contratacion2023[[#This Row],[FECHA TERMINACION AMPLIADA]]-[1]!Contratacion2023[[#This Row],[FECHA FINALIZACION INICIAL]]</f>
        <v>60</v>
      </c>
      <c r="AZ154" s="153">
        <f>[1]!Contratacion2023[[#This Row],[PLAZO DE EJECUCIÓN AMPLIADO (DIAS)]]/30</f>
        <v>2</v>
      </c>
      <c r="BA154" s="153"/>
      <c r="BB154" s="47">
        <f>[1]!Contratacion2023[[#This Row],[VALOR INICIAL CONTRATO (NUM)]]+[1]!Contratacion2023[[#This Row],[VALOR CRP ADC]]</f>
        <v>20270250</v>
      </c>
      <c r="BC154" s="48">
        <f>[1]!Contratacion2023[[#This Row],[VALOR INICIAL CONTRATO (NUM)]]+[1]!Contratacion2023[[#This Row],[VALOR CRP ADC]]</f>
        <v>20270250</v>
      </c>
      <c r="BD154" s="48"/>
      <c r="BE154" s="48">
        <f>[1]!Contratacion2023[[#This Row],[VALOR TOTAL DEL CONTRATO]]-[1]!Contratacion2023[[#This Row],[VALOR VIGENTE]]</f>
        <v>0</v>
      </c>
      <c r="BJ154" s="51"/>
      <c r="BL154" s="73"/>
      <c r="BM154" s="51"/>
    </row>
    <row r="155" spans="1:65" x14ac:dyDescent="0.25">
      <c r="A155" s="53" t="s">
        <v>65</v>
      </c>
      <c r="B155" s="199" t="s">
        <v>669</v>
      </c>
      <c r="C155" s="54" t="s">
        <v>702</v>
      </c>
      <c r="D155" s="79" t="s">
        <v>181</v>
      </c>
      <c r="E155" s="54" t="s">
        <v>182</v>
      </c>
      <c r="F155" s="54" t="s">
        <v>265</v>
      </c>
      <c r="G155" s="80" t="s">
        <v>703</v>
      </c>
      <c r="H155" s="56" t="s">
        <v>704</v>
      </c>
      <c r="I155" s="57">
        <v>45093</v>
      </c>
      <c r="J155" s="59" t="s">
        <v>85</v>
      </c>
      <c r="K155" s="75" t="s">
        <v>703</v>
      </c>
      <c r="L155" s="59" t="s">
        <v>705</v>
      </c>
      <c r="M155" s="60" t="s">
        <v>706</v>
      </c>
      <c r="N155" s="60" t="s">
        <v>182</v>
      </c>
      <c r="O155" s="61">
        <v>900528294</v>
      </c>
      <c r="P155" s="55">
        <v>0</v>
      </c>
      <c r="Q155" s="57">
        <v>45093</v>
      </c>
      <c r="R155" s="62">
        <v>45097</v>
      </c>
      <c r="S155" s="59" t="s">
        <v>668</v>
      </c>
      <c r="T155" s="63">
        <v>45275</v>
      </c>
      <c r="U155" s="123"/>
      <c r="V155" s="81">
        <v>0</v>
      </c>
      <c r="W155" s="82" t="s">
        <v>182</v>
      </c>
      <c r="X155" s="123" t="s">
        <v>182</v>
      </c>
      <c r="Y155" s="83" t="str" cm="1">
        <f t="array" ref="Y155">_xlfn.XLOOKUP([1]!Contratacion2023[[#This Row],[VALOR CUOTA (NUM)]],[1]LISTAS!$A$114:$A$124,[1]!NIVEL_HONORARIOS_PS[PERFIL])</f>
        <v>N/A</v>
      </c>
      <c r="Z155" s="67" t="s">
        <v>182</v>
      </c>
      <c r="AA155" s="67" t="s">
        <v>182</v>
      </c>
      <c r="AB155" s="67"/>
      <c r="AC155" s="67" t="s">
        <v>182</v>
      </c>
      <c r="AD155" s="67" t="s">
        <v>182</v>
      </c>
      <c r="AE155" s="204" t="s">
        <v>182</v>
      </c>
      <c r="AF155" s="67" t="s">
        <v>182</v>
      </c>
      <c r="AG155" s="77" t="s">
        <v>182</v>
      </c>
      <c r="AH155" s="37" t="s">
        <v>140</v>
      </c>
      <c r="AI155" s="37" t="str">
        <f>VLOOKUP(AH155,[1]!T_SUPERVISOR[#Data],2,FALSE)</f>
        <v>Directora Técnica</v>
      </c>
      <c r="AJ155" s="37" t="s">
        <v>141</v>
      </c>
      <c r="AK155" s="37" t="str">
        <f>VLOOKUP(AJ155,[1]!T_PROCESO[#Data],2,FALSE)</f>
        <v>Dirección Técnica</v>
      </c>
      <c r="AL155" s="38" t="s">
        <v>287</v>
      </c>
      <c r="AM155" s="200">
        <v>45217</v>
      </c>
      <c r="AN155" s="200">
        <v>45231</v>
      </c>
      <c r="AO155" s="200">
        <v>45290</v>
      </c>
      <c r="AP155" s="71">
        <v>2</v>
      </c>
      <c r="AQ155" s="145"/>
      <c r="AR155" s="72"/>
      <c r="AS155" s="145"/>
      <c r="AZ155" s="153"/>
      <c r="BA155" s="153"/>
      <c r="BB155" s="47">
        <v>27726464</v>
      </c>
      <c r="BC155" s="86">
        <v>27726464</v>
      </c>
      <c r="BD155" s="86"/>
      <c r="BE155" s="48">
        <f>[1]!Contratacion2023[[#This Row],[VALOR TOTAL DEL CONTRATO]]-[1]!Contratacion2023[[#This Row],[VALOR VIGENTE]]</f>
        <v>0</v>
      </c>
      <c r="BJ155" s="51"/>
      <c r="BL155" s="73"/>
      <c r="BM155" s="51"/>
    </row>
    <row r="156" spans="1:65" x14ac:dyDescent="0.25">
      <c r="A156" s="53" t="s">
        <v>263</v>
      </c>
      <c r="B156" s="54" t="s">
        <v>264</v>
      </c>
      <c r="C156" s="54" t="s">
        <v>67</v>
      </c>
      <c r="D156" s="79" t="s">
        <v>181</v>
      </c>
      <c r="E156" s="54" t="s">
        <v>681</v>
      </c>
      <c r="F156" s="54" t="s">
        <v>265</v>
      </c>
      <c r="G156" s="55" t="s">
        <v>707</v>
      </c>
      <c r="H156" s="56" t="s">
        <v>708</v>
      </c>
      <c r="I156" s="57">
        <v>45106</v>
      </c>
      <c r="J156" s="59" t="s">
        <v>186</v>
      </c>
      <c r="K156" s="75" t="s">
        <v>707</v>
      </c>
      <c r="L156" s="59" t="s">
        <v>709</v>
      </c>
      <c r="M156" s="60" t="s">
        <v>685</v>
      </c>
      <c r="N156" s="59" t="s">
        <v>182</v>
      </c>
      <c r="O156" s="61">
        <v>900992200</v>
      </c>
      <c r="P156" s="55">
        <v>7</v>
      </c>
      <c r="Q156" s="57">
        <v>45106</v>
      </c>
      <c r="R156" s="62">
        <v>45118</v>
      </c>
      <c r="S156" s="59" t="s">
        <v>610</v>
      </c>
      <c r="T156" s="63">
        <v>45291</v>
      </c>
      <c r="U156" s="123">
        <v>6</v>
      </c>
      <c r="V156" s="64">
        <v>29572700</v>
      </c>
      <c r="W156" s="123">
        <v>1</v>
      </c>
      <c r="X156" s="123" t="s">
        <v>182</v>
      </c>
      <c r="Y156" s="29" t="str" cm="1">
        <f t="array" ref="Y156">_xlfn.XLOOKUP([1]!Contratacion2023[[#This Row],[VALOR CUOTA (NUM)]],[1]LISTAS!$A$114:$A$124,[1]!NIVEL_HONORARIOS_PS[PERFIL])</f>
        <v>N/A</v>
      </c>
      <c r="Z156" s="66">
        <v>9900000140</v>
      </c>
      <c r="AA156" s="67" t="s">
        <v>571</v>
      </c>
      <c r="AB156" s="67" t="s">
        <v>531</v>
      </c>
      <c r="AC156" s="68">
        <v>45098</v>
      </c>
      <c r="AD156" s="67">
        <v>29673667</v>
      </c>
      <c r="AE156" s="72">
        <v>4600000206</v>
      </c>
      <c r="AF156" s="197">
        <v>45117</v>
      </c>
      <c r="AG156" s="69">
        <v>29572700</v>
      </c>
      <c r="AH156" s="37" t="s">
        <v>190</v>
      </c>
      <c r="AI156" s="37" t="str">
        <f>VLOOKUP(AH156,[1]!T_SUPERVISOR[#Data],2,FALSE)</f>
        <v>Directora Administrativa y Financiera</v>
      </c>
      <c r="AJ156" s="37" t="s">
        <v>229</v>
      </c>
      <c r="AK156" s="37" t="str">
        <f>VLOOKUP(AJ156,[1]!T_PROCESO[#Data],2,FALSE)</f>
        <v>Dirección Administrativa y Financiera</v>
      </c>
      <c r="AL156" s="38" t="s">
        <v>81</v>
      </c>
      <c r="AM156" s="70"/>
      <c r="AN156" s="70"/>
      <c r="AO156" s="70"/>
      <c r="AQ156" s="72"/>
      <c r="AR156" s="73"/>
      <c r="AS156" s="51"/>
      <c r="AU156" s="73"/>
      <c r="AV156" s="73"/>
      <c r="AW156" s="110">
        <f>IF([1]!Contratacion2023[[#This Row],[ADICIÓN/PRÓRROGA]]="NO",0)</f>
        <v>0</v>
      </c>
      <c r="AX156" s="46" t="str">
        <f>IF([1]!Contratacion2023[[#This Row],[ADICIÓN/PRÓRROGA]]="NO","N/A",[1]!Contratacion2023[[#This Row],[FECHA FIN PRORROGA]])</f>
        <v>N/A</v>
      </c>
      <c r="AY156" s="59"/>
      <c r="AZ156" s="59"/>
      <c r="BA156" s="59"/>
      <c r="BB156" s="86">
        <f>[1]!Contratacion2023[[#This Row],[VALOR INICIAL CONTRATO (NUM)]]+[1]!Contratacion2023[[#This Row],[VALOR CRP ADC]]</f>
        <v>29572700</v>
      </c>
      <c r="BC156" s="48">
        <f>[1]!Contratacion2023[[#This Row],[VALOR INICIAL CONTRATO (NUM)]]+[1]!Contratacion2023[[#This Row],[VALOR CRP ADC]]</f>
        <v>29572700</v>
      </c>
      <c r="BD156" s="48"/>
      <c r="BE156" s="48">
        <f>[1]!Contratacion2023[[#This Row],[VALOR TOTAL DEL CONTRATO]]-[1]!Contratacion2023[[#This Row],[VALOR VIGENTE]]</f>
        <v>0</v>
      </c>
      <c r="BJ156" s="51"/>
      <c r="BL156" s="73"/>
      <c r="BM156" s="51"/>
    </row>
    <row r="157" spans="1:65" x14ac:dyDescent="0.25">
      <c r="A157" s="53" t="s">
        <v>65</v>
      </c>
      <c r="B157" s="54" t="s">
        <v>179</v>
      </c>
      <c r="C157" s="54" t="s">
        <v>180</v>
      </c>
      <c r="D157" s="79" t="s">
        <v>181</v>
      </c>
      <c r="E157" s="54" t="s">
        <v>182</v>
      </c>
      <c r="F157" s="54" t="s">
        <v>183</v>
      </c>
      <c r="G157" s="75" t="s">
        <v>710</v>
      </c>
      <c r="H157" s="56" t="s">
        <v>711</v>
      </c>
      <c r="I157" s="57">
        <v>45093</v>
      </c>
      <c r="J157" s="59" t="s">
        <v>186</v>
      </c>
      <c r="K157" s="75" t="s">
        <v>710</v>
      </c>
      <c r="L157" s="59" t="s">
        <v>712</v>
      </c>
      <c r="M157" s="60" t="s">
        <v>493</v>
      </c>
      <c r="N157" s="60" t="s">
        <v>182</v>
      </c>
      <c r="O157" s="61">
        <v>16720408</v>
      </c>
      <c r="P157" s="55">
        <v>9</v>
      </c>
      <c r="Q157" s="57">
        <v>45097</v>
      </c>
      <c r="R157" s="62">
        <v>45100</v>
      </c>
      <c r="S157" s="59" t="s">
        <v>668</v>
      </c>
      <c r="T157" s="63">
        <v>45291</v>
      </c>
      <c r="U157" s="123"/>
      <c r="V157" s="81">
        <v>6758070</v>
      </c>
      <c r="W157" s="123" t="s">
        <v>182</v>
      </c>
      <c r="X157" s="64">
        <v>6758070</v>
      </c>
      <c r="Y157" s="83" t="e" cm="1">
        <f t="array" ref="Y157">_xlfn.XLOOKUP([1]!Contratacion2023[[#This Row],[VALOR CUOTA (NUM)]],[1]LISTAS!$A$114:$A$124,[1]!NIVEL_HONORARIOS_PS[PERFIL])</f>
        <v>#N/A</v>
      </c>
      <c r="Z157" s="67" t="s">
        <v>182</v>
      </c>
      <c r="AA157" s="67" t="s">
        <v>182</v>
      </c>
      <c r="AB157" s="67"/>
      <c r="AC157" s="67" t="s">
        <v>182</v>
      </c>
      <c r="AD157" s="67" t="s">
        <v>182</v>
      </c>
      <c r="AE157" s="204" t="s">
        <v>182</v>
      </c>
      <c r="AF157" s="67" t="s">
        <v>182</v>
      </c>
      <c r="AG157" s="77" t="s">
        <v>182</v>
      </c>
      <c r="AH157" s="37" t="s">
        <v>190</v>
      </c>
      <c r="AI157" s="37" t="str">
        <f>VLOOKUP(AH157,[1]!T_SUPERVISOR[#Data],2,FALSE)</f>
        <v>Directora Administrativa y Financiera</v>
      </c>
      <c r="AJ157" s="37" t="s">
        <v>276</v>
      </c>
      <c r="AK157" s="37" t="str">
        <f>VLOOKUP(AJ157,[1]!T_PROCESO[#Data],2,FALSE)</f>
        <v>Dirección Administrativa y Financiera</v>
      </c>
      <c r="AL157" s="38" t="s">
        <v>81</v>
      </c>
      <c r="AM157" s="70"/>
      <c r="AN157" s="70"/>
      <c r="AO157" s="70"/>
      <c r="AQ157" s="72"/>
      <c r="AR157" s="73"/>
      <c r="AS157" s="51"/>
      <c r="AU157" s="73"/>
      <c r="AV157" s="73"/>
      <c r="AW157" s="110">
        <f>IF([1]!Contratacion2023[[#This Row],[ADICIÓN/PRÓRROGA]]="NO",0)</f>
        <v>0</v>
      </c>
      <c r="AX157" s="46" t="str">
        <f>IF([1]!Contratacion2023[[#This Row],[ADICIÓN/PRÓRROGA]]="NO","N/A",[1]!Contratacion2023[[#This Row],[FECHA FIN PRORROGA]])</f>
        <v>N/A</v>
      </c>
      <c r="AY157" s="59"/>
      <c r="AZ157" s="59"/>
      <c r="BA157" s="59"/>
      <c r="BB157" s="47">
        <f>[1]!Contratacion2023[[#This Row],[VALOR INICIAL CONTRATO (NUM)]]+[1]!Contratacion2023[[#This Row],[VALOR CRP ADC]]</f>
        <v>6758070</v>
      </c>
      <c r="BC157" s="86">
        <f>[1]!Contratacion2023[[#This Row],[VALOR INICIAL CONTRATO (NUM)]]+[1]!Contratacion2023[[#This Row],[VALOR CRP ADC]]</f>
        <v>6758070</v>
      </c>
      <c r="BD157" s="86"/>
      <c r="BE157" s="48">
        <f>[1]!Contratacion2023[[#This Row],[VALOR TOTAL DEL CONTRATO]]-[1]!Contratacion2023[[#This Row],[VALOR VIGENTE]]</f>
        <v>0</v>
      </c>
      <c r="BJ157" s="51"/>
      <c r="BL157" s="73"/>
      <c r="BM157" s="51"/>
    </row>
    <row r="158" spans="1:65" x14ac:dyDescent="0.25">
      <c r="A158" s="53" t="s">
        <v>65</v>
      </c>
      <c r="B158" s="54" t="s">
        <v>66</v>
      </c>
      <c r="C158" s="54" t="s">
        <v>67</v>
      </c>
      <c r="D158" s="79" t="s">
        <v>68</v>
      </c>
      <c r="E158" s="54" t="s">
        <v>82</v>
      </c>
      <c r="F158" s="54" t="s">
        <v>70</v>
      </c>
      <c r="G158" s="80" t="s">
        <v>713</v>
      </c>
      <c r="H158" s="56" t="s">
        <v>714</v>
      </c>
      <c r="I158" s="57">
        <v>45093</v>
      </c>
      <c r="J158" s="59" t="s">
        <v>155</v>
      </c>
      <c r="K158" s="75" t="s">
        <v>713</v>
      </c>
      <c r="L158" s="59" t="s">
        <v>294</v>
      </c>
      <c r="M158" s="60" t="s">
        <v>715</v>
      </c>
      <c r="N158" s="59" t="s">
        <v>76</v>
      </c>
      <c r="O158" s="61">
        <v>1193215752</v>
      </c>
      <c r="P158" s="55">
        <v>6</v>
      </c>
      <c r="Q158" s="57">
        <v>45097</v>
      </c>
      <c r="R158" s="171">
        <v>45099</v>
      </c>
      <c r="S158" s="207" t="str">
        <f>+TEXT([1]!Contratacion2023[[#This Row],[FECHA DE INICIO (SECOP)]],"mmmm")</f>
        <v>junio</v>
      </c>
      <c r="T158" s="63">
        <v>45230</v>
      </c>
      <c r="U158" s="123">
        <v>5</v>
      </c>
      <c r="V158" s="64">
        <v>5220000</v>
      </c>
      <c r="W158" s="205">
        <v>4.5</v>
      </c>
      <c r="X158" s="65">
        <v>1160000</v>
      </c>
      <c r="Y158" s="29" t="str" cm="1">
        <f t="array" ref="Y158">_xlfn.XLOOKUP([1]!Contratacion2023[[#This Row],[VALOR CUOTA (NUM)]],[1]LISTAS!$A$114:$A$124,[1]!NIVEL_HONORARIOS_PS[PERFIL])</f>
        <v>ASISTENCIAL NIVEL I</v>
      </c>
      <c r="Z158" s="66">
        <v>9900000134</v>
      </c>
      <c r="AA158" s="67" t="s">
        <v>571</v>
      </c>
      <c r="AB158" s="67" t="s">
        <v>531</v>
      </c>
      <c r="AC158" s="177">
        <v>45092</v>
      </c>
      <c r="AD158" s="67">
        <v>23200000</v>
      </c>
      <c r="AE158" s="178">
        <v>4600000189</v>
      </c>
      <c r="AF158" s="202">
        <v>45097</v>
      </c>
      <c r="AG158" s="180">
        <v>5220000</v>
      </c>
      <c r="AH158" s="37" t="s">
        <v>162</v>
      </c>
      <c r="AI158" s="37" t="str">
        <f>VLOOKUP(AH158,[1]!T_SUPERVISOR[#Data],2,FALSE)</f>
        <v>Profesional Universitario Código 219 Grado 1</v>
      </c>
      <c r="AJ158" s="37" t="s">
        <v>286</v>
      </c>
      <c r="AK158" s="37" t="str">
        <f>VLOOKUP(AJ158,[1]!T_PROCESO[#Data],2,FALSE)</f>
        <v>Dirección Técnica</v>
      </c>
      <c r="AL158" s="38" t="s">
        <v>81</v>
      </c>
      <c r="AM158" s="70"/>
      <c r="AN158" s="70"/>
      <c r="AO158" s="70"/>
      <c r="AQ158" s="72"/>
      <c r="AR158" s="73"/>
      <c r="AS158" s="51"/>
      <c r="AU158" s="73"/>
      <c r="AV158" s="73"/>
      <c r="AW158" s="110">
        <f>IF([1]!Contratacion2023[[#This Row],[ADICIÓN/PRÓRROGA]]="NO",0)</f>
        <v>0</v>
      </c>
      <c r="AX158" s="46" t="str">
        <f>IF([1]!Contratacion2023[[#This Row],[ADICIÓN/PRÓRROGA]]="NO","N/A",[1]!Contratacion2023[[#This Row],[FECHA FIN PRORROGA]])</f>
        <v>N/A</v>
      </c>
      <c r="AY158" s="59"/>
      <c r="AZ158" s="59"/>
      <c r="BA158" s="59"/>
      <c r="BB158" s="47">
        <f>[1]!Contratacion2023[[#This Row],[VALOR INICIAL CONTRATO (NUM)]]+[1]!Contratacion2023[[#This Row],[VALOR CRP ADC]]</f>
        <v>5220000</v>
      </c>
      <c r="BC158" s="86">
        <f>[1]!Contratacion2023[[#This Row],[VALOR INICIAL CONTRATO (NUM)]]+[1]!Contratacion2023[[#This Row],[VALOR CRP ADC]]</f>
        <v>5220000</v>
      </c>
      <c r="BD158" s="86"/>
      <c r="BE158" s="86">
        <f>[1]!Contratacion2023[[#This Row],[VALOR TOTAL DEL CONTRATO]]-[1]!Contratacion2023[[#This Row],[VALOR VIGENTE]]</f>
        <v>0</v>
      </c>
      <c r="BJ158" s="51"/>
      <c r="BL158" s="73"/>
      <c r="BM158" s="51"/>
    </row>
    <row r="159" spans="1:65" x14ac:dyDescent="0.25">
      <c r="A159" s="53" t="s">
        <v>65</v>
      </c>
      <c r="B159" s="54" t="s">
        <v>66</v>
      </c>
      <c r="C159" s="54" t="s">
        <v>67</v>
      </c>
      <c r="D159" s="79" t="s">
        <v>68</v>
      </c>
      <c r="E159" s="54" t="s">
        <v>82</v>
      </c>
      <c r="F159" s="54" t="s">
        <v>70</v>
      </c>
      <c r="G159" s="80" t="s">
        <v>716</v>
      </c>
      <c r="H159" s="201" t="s">
        <v>717</v>
      </c>
      <c r="I159" s="57">
        <v>45093</v>
      </c>
      <c r="J159" s="59" t="s">
        <v>155</v>
      </c>
      <c r="K159" s="75" t="s">
        <v>716</v>
      </c>
      <c r="L159" s="59" t="s">
        <v>294</v>
      </c>
      <c r="M159" s="60" t="s">
        <v>718</v>
      </c>
      <c r="N159" s="59" t="s">
        <v>76</v>
      </c>
      <c r="O159" s="61">
        <v>1144129250</v>
      </c>
      <c r="P159" s="55">
        <v>4</v>
      </c>
      <c r="Q159" s="57">
        <v>45097</v>
      </c>
      <c r="R159" s="171">
        <v>45099</v>
      </c>
      <c r="S159" s="207" t="str">
        <f>+TEXT([1]!Contratacion2023[[#This Row],[FECHA DE INICIO (SECOP)]],"mmmm")</f>
        <v>junio</v>
      </c>
      <c r="T159" s="63">
        <v>45230</v>
      </c>
      <c r="U159" s="123">
        <v>5</v>
      </c>
      <c r="V159" s="64">
        <v>5220000</v>
      </c>
      <c r="W159" s="205">
        <v>4.5</v>
      </c>
      <c r="X159" s="65">
        <v>1160000</v>
      </c>
      <c r="Y159" s="29" t="str" cm="1">
        <f t="array" ref="Y159">_xlfn.XLOOKUP([1]!Contratacion2023[[#This Row],[VALOR CUOTA (NUM)]],[1]LISTAS!$A$114:$A$124,[1]!NIVEL_HONORARIOS_PS[PERFIL])</f>
        <v>ASISTENCIAL NIVEL I</v>
      </c>
      <c r="Z159" s="66">
        <v>9900000134</v>
      </c>
      <c r="AA159" s="67" t="s">
        <v>571</v>
      </c>
      <c r="AB159" s="67" t="s">
        <v>531</v>
      </c>
      <c r="AC159" s="68">
        <v>45092</v>
      </c>
      <c r="AD159" s="67">
        <v>23200000</v>
      </c>
      <c r="AE159" s="178">
        <v>4600000188</v>
      </c>
      <c r="AF159" s="202">
        <v>45097</v>
      </c>
      <c r="AG159" s="180">
        <v>5220000</v>
      </c>
      <c r="AH159" s="37" t="s">
        <v>162</v>
      </c>
      <c r="AI159" s="37" t="str">
        <f>VLOOKUP(AH159,[1]!T_SUPERVISOR[#Data],2,FALSE)</f>
        <v>Profesional Universitario Código 219 Grado 1</v>
      </c>
      <c r="AJ159" s="37" t="s">
        <v>286</v>
      </c>
      <c r="AK159" s="37" t="str">
        <f>VLOOKUP(AJ159,[1]!T_PROCESO[#Data],2,FALSE)</f>
        <v>Dirección Técnica</v>
      </c>
      <c r="AL159" s="38" t="s">
        <v>287</v>
      </c>
      <c r="AM159" s="150">
        <v>45222</v>
      </c>
      <c r="AN159" s="150">
        <v>45231</v>
      </c>
      <c r="AO159" s="150">
        <v>45290</v>
      </c>
      <c r="AP159" s="71">
        <v>2</v>
      </c>
      <c r="AQ159" s="145">
        <v>45222</v>
      </c>
      <c r="AR159" s="73">
        <v>9900000205</v>
      </c>
      <c r="AS159" s="34">
        <v>45208</v>
      </c>
      <c r="AT159" s="74">
        <v>47390300</v>
      </c>
      <c r="AU159" s="73">
        <v>4600000328</v>
      </c>
      <c r="AV159" s="68">
        <v>45222</v>
      </c>
      <c r="AW159" s="187">
        <v>2320000</v>
      </c>
      <c r="AX159" s="46">
        <f>IF([1]!Contratacion2023[[#This Row],[ADICIÓN/PRÓRROGA]]="NO","N/A",[1]!Contratacion2023[[#This Row],[FECHA FIN PRORROGA]])</f>
        <v>45290</v>
      </c>
      <c r="AY159" s="75">
        <f>[1]!Contratacion2023[[#This Row],[FECHA TERMINACION AMPLIADA]]-[1]!Contratacion2023[[#This Row],[FECHA FINALIZACION INICIAL]]</f>
        <v>60</v>
      </c>
      <c r="AZ159" s="153">
        <f>[1]!Contratacion2023[[#This Row],[PLAZO DE EJECUCIÓN AMPLIADO (DIAS)]]/30</f>
        <v>2</v>
      </c>
      <c r="BA159" s="153"/>
      <c r="BB159" s="47">
        <f>[1]!Contratacion2023[[#This Row],[VALOR INICIAL CONTRATO (NUM)]]+[1]!Contratacion2023[[#This Row],[VALOR CRP ADC]]</f>
        <v>7540000</v>
      </c>
      <c r="BC159" s="86">
        <f>[1]!Contratacion2023[[#This Row],[VALOR INICIAL CONTRATO (NUM)]]+[1]!Contratacion2023[[#This Row],[VALOR CRP ADC]]</f>
        <v>7540000</v>
      </c>
      <c r="BD159" s="86"/>
      <c r="BE159" s="86">
        <f>[1]!Contratacion2023[[#This Row],[VALOR TOTAL DEL CONTRATO]]-[1]!Contratacion2023[[#This Row],[VALOR VIGENTE]]</f>
        <v>0</v>
      </c>
      <c r="BJ159" s="51"/>
      <c r="BL159" s="73"/>
      <c r="BM159" s="51"/>
    </row>
    <row r="160" spans="1:65" x14ac:dyDescent="0.25">
      <c r="A160" s="53" t="s">
        <v>65</v>
      </c>
      <c r="B160" s="54" t="s">
        <v>66</v>
      </c>
      <c r="C160" s="54" t="s">
        <v>67</v>
      </c>
      <c r="D160" s="79" t="s">
        <v>68</v>
      </c>
      <c r="E160" s="54" t="s">
        <v>82</v>
      </c>
      <c r="F160" s="54" t="s">
        <v>70</v>
      </c>
      <c r="G160" s="80" t="s">
        <v>719</v>
      </c>
      <c r="H160" s="56" t="s">
        <v>720</v>
      </c>
      <c r="I160" s="57">
        <v>45097</v>
      </c>
      <c r="J160" s="59" t="s">
        <v>155</v>
      </c>
      <c r="K160" s="75" t="s">
        <v>719</v>
      </c>
      <c r="L160" s="59" t="s">
        <v>294</v>
      </c>
      <c r="M160" s="60" t="s">
        <v>721</v>
      </c>
      <c r="N160" s="59" t="s">
        <v>76</v>
      </c>
      <c r="O160" s="61">
        <v>1107052837</v>
      </c>
      <c r="P160" s="55">
        <v>1</v>
      </c>
      <c r="Q160" s="57">
        <v>45097</v>
      </c>
      <c r="R160" s="171">
        <v>45099</v>
      </c>
      <c r="S160" s="207" t="str">
        <f>+TEXT([1]!Contratacion2023[[#This Row],[FECHA DE INICIO (SECOP)]],"mmmm")</f>
        <v>junio</v>
      </c>
      <c r="T160" s="63">
        <v>45230</v>
      </c>
      <c r="U160" s="123">
        <v>5</v>
      </c>
      <c r="V160" s="64">
        <v>5220000</v>
      </c>
      <c r="W160" s="205">
        <v>4.5</v>
      </c>
      <c r="X160" s="65">
        <v>1160000</v>
      </c>
      <c r="Y160" s="29" t="str" cm="1">
        <f t="array" ref="Y160">_xlfn.XLOOKUP([1]!Contratacion2023[[#This Row],[VALOR CUOTA (NUM)]],[1]LISTAS!$A$114:$A$124,[1]!NIVEL_HONORARIOS_PS[PERFIL])</f>
        <v>ASISTENCIAL NIVEL I</v>
      </c>
      <c r="Z160" s="66">
        <v>9900000134</v>
      </c>
      <c r="AA160" s="67" t="s">
        <v>571</v>
      </c>
      <c r="AB160" s="67" t="s">
        <v>531</v>
      </c>
      <c r="AC160" s="68">
        <v>45092</v>
      </c>
      <c r="AD160" s="67">
        <v>23200000</v>
      </c>
      <c r="AE160" s="178">
        <v>4600000191</v>
      </c>
      <c r="AF160" s="202">
        <v>45098</v>
      </c>
      <c r="AG160" s="180">
        <v>5220000</v>
      </c>
      <c r="AH160" s="37" t="s">
        <v>162</v>
      </c>
      <c r="AI160" s="37" t="str">
        <f>VLOOKUP(AH160,[1]!T_SUPERVISOR[#Data],2,FALSE)</f>
        <v>Profesional Universitario Código 219 Grado 1</v>
      </c>
      <c r="AJ160" s="37" t="s">
        <v>286</v>
      </c>
      <c r="AK160" s="37" t="str">
        <f>VLOOKUP(AJ160,[1]!T_PROCESO[#Data],2,FALSE)</f>
        <v>Dirección Técnica</v>
      </c>
      <c r="AL160" s="38" t="s">
        <v>287</v>
      </c>
      <c r="AM160" s="200">
        <v>45222</v>
      </c>
      <c r="AN160" s="150">
        <v>45231</v>
      </c>
      <c r="AO160" s="150">
        <v>45290</v>
      </c>
      <c r="AP160" s="71">
        <v>2</v>
      </c>
      <c r="AQ160" s="145">
        <v>45222</v>
      </c>
      <c r="AR160" s="73">
        <v>9900000205</v>
      </c>
      <c r="AS160" s="34">
        <v>45208</v>
      </c>
      <c r="AT160" s="74">
        <v>47390300</v>
      </c>
      <c r="AU160" s="73">
        <v>4600000331</v>
      </c>
      <c r="AV160" s="68">
        <v>45222</v>
      </c>
      <c r="AW160" s="110">
        <v>2320000</v>
      </c>
      <c r="AX160" s="46">
        <f>IF([1]!Contratacion2023[[#This Row],[ADICIÓN/PRÓRROGA]]="NO","N/A",[1]!Contratacion2023[[#This Row],[FECHA FIN PRORROGA]])</f>
        <v>45290</v>
      </c>
      <c r="AY160" s="75">
        <f>[1]!Contratacion2023[[#This Row],[FECHA TERMINACION AMPLIADA]]-[1]!Contratacion2023[[#This Row],[FECHA FINALIZACION INICIAL]]</f>
        <v>60</v>
      </c>
      <c r="AZ160" s="153">
        <f>[1]!Contratacion2023[[#This Row],[PLAZO DE EJECUCIÓN AMPLIADO (DIAS)]]/30</f>
        <v>2</v>
      </c>
      <c r="BA160" s="153"/>
      <c r="BB160" s="47">
        <f>[1]!Contratacion2023[[#This Row],[VALOR INICIAL CONTRATO (NUM)]]+[1]!Contratacion2023[[#This Row],[VALOR CRP ADC]]</f>
        <v>7540000</v>
      </c>
      <c r="BC160" s="86">
        <f>[1]!Contratacion2023[[#This Row],[VALOR INICIAL CONTRATO (NUM)]]+[1]!Contratacion2023[[#This Row],[VALOR CRP ADC]]</f>
        <v>7540000</v>
      </c>
      <c r="BD160" s="86"/>
      <c r="BE160" s="86">
        <f>[1]!Contratacion2023[[#This Row],[VALOR TOTAL DEL CONTRATO]]-[1]!Contratacion2023[[#This Row],[VALOR VIGENTE]]</f>
        <v>0</v>
      </c>
      <c r="BJ160" s="51"/>
      <c r="BL160" s="73"/>
      <c r="BM160" s="51"/>
    </row>
    <row r="161" spans="1:65" x14ac:dyDescent="0.25">
      <c r="A161" s="53" t="s">
        <v>65</v>
      </c>
      <c r="B161" s="54" t="s">
        <v>66</v>
      </c>
      <c r="C161" s="54" t="s">
        <v>67</v>
      </c>
      <c r="D161" s="79" t="s">
        <v>68</v>
      </c>
      <c r="E161" s="54" t="s">
        <v>82</v>
      </c>
      <c r="F161" s="54" t="s">
        <v>70</v>
      </c>
      <c r="G161" s="80" t="s">
        <v>722</v>
      </c>
      <c r="H161" s="201" t="s">
        <v>723</v>
      </c>
      <c r="I161" s="57">
        <v>45103</v>
      </c>
      <c r="J161" s="59" t="s">
        <v>155</v>
      </c>
      <c r="K161" s="75" t="s">
        <v>722</v>
      </c>
      <c r="L161" s="59" t="s">
        <v>294</v>
      </c>
      <c r="M161" s="60" t="s">
        <v>724</v>
      </c>
      <c r="N161" s="59" t="s">
        <v>106</v>
      </c>
      <c r="O161" s="61">
        <v>1006102118</v>
      </c>
      <c r="P161" s="55">
        <v>1</v>
      </c>
      <c r="Q161" s="57">
        <v>45103</v>
      </c>
      <c r="R161" s="62">
        <v>45107</v>
      </c>
      <c r="S161" s="207" t="str">
        <f>+TEXT([1]!Contratacion2023[[#This Row],[FECHA DE INICIO (SECOP)]],"mmmm")</f>
        <v>junio</v>
      </c>
      <c r="T161" s="63">
        <v>45230</v>
      </c>
      <c r="U161" s="123">
        <v>4</v>
      </c>
      <c r="V161" s="64">
        <v>4640000</v>
      </c>
      <c r="W161" s="123">
        <v>4</v>
      </c>
      <c r="X161" s="65">
        <v>1160000</v>
      </c>
      <c r="Y161" s="29" t="str" cm="1">
        <f t="array" ref="Y161">_xlfn.XLOOKUP([1]!Contratacion2023[[#This Row],[VALOR CUOTA (NUM)]],[1]LISTAS!$A$114:$A$124,[1]!NIVEL_HONORARIOS_PS[PERFIL])</f>
        <v>ASISTENCIAL NIVEL I</v>
      </c>
      <c r="Z161" s="66">
        <v>9900000134</v>
      </c>
      <c r="AA161" s="67" t="s">
        <v>571</v>
      </c>
      <c r="AB161" s="67" t="s">
        <v>531</v>
      </c>
      <c r="AC161" s="68">
        <v>45092</v>
      </c>
      <c r="AD161" s="67">
        <v>23200000</v>
      </c>
      <c r="AE161" s="178">
        <v>4600000195</v>
      </c>
      <c r="AF161" s="202">
        <v>45106</v>
      </c>
      <c r="AG161" s="180">
        <v>4640000</v>
      </c>
      <c r="AH161" s="37" t="s">
        <v>162</v>
      </c>
      <c r="AI161" s="37" t="str">
        <f>VLOOKUP(AH161,[1]!T_SUPERVISOR[#Data],2,FALSE)</f>
        <v>Profesional Universitario Código 219 Grado 1</v>
      </c>
      <c r="AJ161" s="37" t="s">
        <v>286</v>
      </c>
      <c r="AK161" s="37" t="str">
        <f>VLOOKUP(AJ161,[1]!T_PROCESO[#Data],2,FALSE)</f>
        <v>Dirección Técnica</v>
      </c>
      <c r="AL161" s="38" t="s">
        <v>287</v>
      </c>
      <c r="AM161" s="38">
        <v>45219</v>
      </c>
      <c r="AN161" s="38">
        <v>45231</v>
      </c>
      <c r="AO161" s="150">
        <v>45290</v>
      </c>
      <c r="AP161" s="71">
        <v>2</v>
      </c>
      <c r="AQ161" s="145">
        <v>45219</v>
      </c>
      <c r="AR161" s="73">
        <v>9900000205</v>
      </c>
      <c r="AS161" s="34">
        <v>45208</v>
      </c>
      <c r="AT161" s="74">
        <v>47390300</v>
      </c>
      <c r="AU161" s="73">
        <v>4600000317</v>
      </c>
      <c r="AV161" s="68">
        <v>45222</v>
      </c>
      <c r="AW161" s="110">
        <v>2320000</v>
      </c>
      <c r="AX161" s="46">
        <f>IF([1]!Contratacion2023[[#This Row],[ADICIÓN/PRÓRROGA]]="NO","N/A",[1]!Contratacion2023[[#This Row],[FECHA FIN PRORROGA]])</f>
        <v>45290</v>
      </c>
      <c r="AY161" s="75">
        <f>[1]!Contratacion2023[[#This Row],[FECHA TERMINACION AMPLIADA]]-[1]!Contratacion2023[[#This Row],[FECHA FINALIZACION INICIAL]]</f>
        <v>60</v>
      </c>
      <c r="AZ161" s="153">
        <f>[1]!Contratacion2023[[#This Row],[PLAZO DE EJECUCIÓN AMPLIADO (DIAS)]]/30</f>
        <v>2</v>
      </c>
      <c r="BA161" s="153"/>
      <c r="BB161" s="47">
        <f>[1]!Contratacion2023[[#This Row],[VALOR INICIAL CONTRATO (NUM)]]+[1]!Contratacion2023[[#This Row],[VALOR CRP ADC]]</f>
        <v>6960000</v>
      </c>
      <c r="BC161" s="86">
        <f>[1]!Contratacion2023[[#This Row],[VALOR INICIAL CONTRATO (NUM)]]+[1]!Contratacion2023[[#This Row],[VALOR CRP ADC]]</f>
        <v>6960000</v>
      </c>
      <c r="BD161" s="86"/>
      <c r="BE161" s="86">
        <f>[1]!Contratacion2023[[#This Row],[VALOR TOTAL DEL CONTRATO]]-[1]!Contratacion2023[[#This Row],[VALOR VIGENTE]]</f>
        <v>0</v>
      </c>
      <c r="BJ161" s="51"/>
      <c r="BL161" s="73"/>
      <c r="BM161" s="51"/>
    </row>
    <row r="162" spans="1:65" x14ac:dyDescent="0.25">
      <c r="A162" s="53" t="s">
        <v>263</v>
      </c>
      <c r="B162" s="54" t="s">
        <v>506</v>
      </c>
      <c r="C162" s="54" t="s">
        <v>502</v>
      </c>
      <c r="D162" s="79" t="s">
        <v>181</v>
      </c>
      <c r="E162" s="54" t="s">
        <v>182</v>
      </c>
      <c r="F162" s="54" t="s">
        <v>265</v>
      </c>
      <c r="G162" s="80" t="s">
        <v>725</v>
      </c>
      <c r="H162" s="56" t="s">
        <v>726</v>
      </c>
      <c r="I162" s="57">
        <v>45063</v>
      </c>
      <c r="J162" s="59" t="s">
        <v>509</v>
      </c>
      <c r="K162" s="75">
        <v>109615</v>
      </c>
      <c r="L162" s="59" t="s">
        <v>727</v>
      </c>
      <c r="M162" s="60" t="s">
        <v>728</v>
      </c>
      <c r="N162" s="55" t="s">
        <v>182</v>
      </c>
      <c r="O162" s="61" t="s">
        <v>729</v>
      </c>
      <c r="P162" s="55">
        <v>3</v>
      </c>
      <c r="Q162" s="57">
        <v>45063</v>
      </c>
      <c r="R162" s="62">
        <v>45070</v>
      </c>
      <c r="S162" s="59" t="s">
        <v>529</v>
      </c>
      <c r="T162" s="63">
        <v>45084</v>
      </c>
      <c r="U162" s="123"/>
      <c r="V162" s="64">
        <v>24356682</v>
      </c>
      <c r="W162" s="123" t="s">
        <v>182</v>
      </c>
      <c r="X162" s="65" t="s">
        <v>182</v>
      </c>
      <c r="Y162" s="29" t="str" cm="1">
        <f t="array" ref="Y162">_xlfn.XLOOKUP([1]!Contratacion2023[[#This Row],[VALOR CUOTA (NUM)]],[1]LISTAS!$A$114:$A$124,[1]!NIVEL_HONORARIOS_PS[PERFIL])</f>
        <v>N/A</v>
      </c>
      <c r="Z162" s="66">
        <v>9900000117</v>
      </c>
      <c r="AA162" s="67" t="s">
        <v>730</v>
      </c>
      <c r="AB162" s="67" t="s">
        <v>531</v>
      </c>
      <c r="AC162" s="68">
        <v>45047</v>
      </c>
      <c r="AD162" s="67">
        <v>24356682</v>
      </c>
      <c r="AE162" s="72">
        <v>4600000178</v>
      </c>
      <c r="AF162" s="197">
        <v>45070</v>
      </c>
      <c r="AG162" s="69">
        <v>24356682</v>
      </c>
      <c r="AH162" s="37" t="s">
        <v>190</v>
      </c>
      <c r="AI162" s="37" t="str">
        <f>VLOOKUP(AH162,[1]!T_SUPERVISOR[#Data],2,FALSE)</f>
        <v>Directora Administrativa y Financiera</v>
      </c>
      <c r="AJ162" s="37" t="s">
        <v>276</v>
      </c>
      <c r="AK162" s="37" t="str">
        <f>VLOOKUP(AJ162,[1]!T_PROCESO[#Data],2,FALSE)</f>
        <v>Dirección Administrativa y Financiera</v>
      </c>
      <c r="AL162" s="38" t="s">
        <v>731</v>
      </c>
      <c r="AM162" s="38">
        <v>45084</v>
      </c>
      <c r="AN162" s="200">
        <v>45085</v>
      </c>
      <c r="AO162" s="200">
        <v>45102</v>
      </c>
      <c r="AP162" s="71" t="s">
        <v>732</v>
      </c>
      <c r="AQ162" s="72"/>
      <c r="AR162" s="73"/>
      <c r="AS162" s="51"/>
      <c r="AU162" s="73"/>
      <c r="AV162" s="73"/>
      <c r="AW162" s="110"/>
      <c r="AX162" s="46">
        <f>IF([1]!Contratacion2023[[#This Row],[ADICIÓN/PRÓRROGA]]="NO","N/A",[1]!Contratacion2023[[#This Row],[FECHA FIN PRORROGA]])</f>
        <v>45102</v>
      </c>
      <c r="AY162" s="59"/>
      <c r="AZ162" s="59"/>
      <c r="BA162" s="59"/>
      <c r="BB162" s="86">
        <f>[1]!Contratacion2023[[#This Row],[VALOR INICIAL CONTRATO (NUM)]]+[1]!Contratacion2023[[#This Row],[VALOR CRP ADC]]</f>
        <v>24356682</v>
      </c>
      <c r="BC162" s="86">
        <f>[1]!Contratacion2023[[#This Row],[VALOR INICIAL CONTRATO (NUM)]]+[1]!Contratacion2023[[#This Row],[VALOR CRP ADC]]</f>
        <v>24356682</v>
      </c>
      <c r="BD162" s="86"/>
      <c r="BE162" s="86">
        <f>[1]!Contratacion2023[[#This Row],[VALOR TOTAL DEL CONTRATO]]-[1]!Contratacion2023[[#This Row],[VALOR VIGENTE]]</f>
        <v>0</v>
      </c>
      <c r="BJ162" s="51"/>
      <c r="BL162" s="73"/>
      <c r="BM162" s="51"/>
    </row>
    <row r="163" spans="1:65" x14ac:dyDescent="0.25">
      <c r="A163" s="53" t="s">
        <v>263</v>
      </c>
      <c r="B163" s="54" t="s">
        <v>506</v>
      </c>
      <c r="C163" s="54" t="s">
        <v>502</v>
      </c>
      <c r="D163" s="79" t="s">
        <v>181</v>
      </c>
      <c r="E163" s="54" t="s">
        <v>182</v>
      </c>
      <c r="F163" s="54" t="s">
        <v>265</v>
      </c>
      <c r="G163" s="80" t="s">
        <v>733</v>
      </c>
      <c r="H163" s="56" t="s">
        <v>734</v>
      </c>
      <c r="I163" s="57">
        <v>45070</v>
      </c>
      <c r="J163" s="59" t="s">
        <v>509</v>
      </c>
      <c r="K163" s="75">
        <v>109951</v>
      </c>
      <c r="L163" s="59" t="s">
        <v>735</v>
      </c>
      <c r="M163" s="60" t="s">
        <v>736</v>
      </c>
      <c r="N163" s="55" t="s">
        <v>182</v>
      </c>
      <c r="O163" s="61" t="s">
        <v>729</v>
      </c>
      <c r="P163" s="55">
        <v>3</v>
      </c>
      <c r="Q163" s="57">
        <v>45070</v>
      </c>
      <c r="R163" s="62">
        <v>45071</v>
      </c>
      <c r="S163" s="59" t="s">
        <v>529</v>
      </c>
      <c r="T163" s="63">
        <v>45082</v>
      </c>
      <c r="U163" s="208">
        <f>([1]!Contratacion2023[[#This Row],[FECHA FINALIZACION INICIAL]]-[1]!Contratacion2023[[#This Row],[FECHA DE INICIO (SECOP)]])/30</f>
        <v>0.36666666666666664</v>
      </c>
      <c r="V163" s="64">
        <v>1570800</v>
      </c>
      <c r="W163" s="123">
        <v>1</v>
      </c>
      <c r="X163" s="65"/>
      <c r="Y163" s="29" t="e" cm="1">
        <f t="array" ref="Y163">_xlfn.XLOOKUP([1]!Contratacion2023[[#This Row],[VALOR CUOTA (NUM)]],[1]LISTAS!$A$114:$A$124,[1]!NIVEL_HONORARIOS_PS[PERFIL])</f>
        <v>#N/A</v>
      </c>
      <c r="Z163" s="66"/>
      <c r="AA163" s="67"/>
      <c r="AB163" s="67"/>
      <c r="AC163" s="68"/>
      <c r="AD163" s="67"/>
      <c r="AE163" s="72"/>
      <c r="AF163" s="197"/>
      <c r="AG163" s="69">
        <v>1570800</v>
      </c>
      <c r="AH163" s="37" t="s">
        <v>190</v>
      </c>
      <c r="AI163" s="37" t="str">
        <f>VLOOKUP(AH163,[1]!T_SUPERVISOR[#Data],2,FALSE)</f>
        <v>Directora Administrativa y Financiera</v>
      </c>
      <c r="AJ163" s="37" t="s">
        <v>276</v>
      </c>
      <c r="AK163" s="37" t="str">
        <f>VLOOKUP(AJ163,[1]!T_PROCESO[#Data],2,FALSE)</f>
        <v>Dirección Administrativa y Financiera</v>
      </c>
      <c r="AL163" s="38" t="s">
        <v>81</v>
      </c>
      <c r="AM163" s="78"/>
      <c r="AN163" s="70"/>
      <c r="AO163" s="70"/>
      <c r="AQ163" s="72"/>
      <c r="AR163" s="73"/>
      <c r="AS163" s="51"/>
      <c r="AU163" s="73"/>
      <c r="AV163" s="73"/>
      <c r="AW163" s="110">
        <f>IF([1]!Contratacion2023[[#This Row],[ADICIÓN/PRÓRROGA]]="NO",0)</f>
        <v>0</v>
      </c>
      <c r="AX163" s="46" t="str">
        <f>IF([1]!Contratacion2023[[#This Row],[ADICIÓN/PRÓRROGA]]="NO","N/A",[1]!Contratacion2023[[#This Row],[FECHA FIN PRORROGA]])</f>
        <v>N/A</v>
      </c>
      <c r="AY163" s="59"/>
      <c r="AZ163" s="59"/>
      <c r="BA163" s="59"/>
      <c r="BB163" s="86">
        <f>[1]!Contratacion2023[[#This Row],[VALOR INICIAL CONTRATO (NUM)]]+[1]!Contratacion2023[[#This Row],[VALOR CRP ADC]]</f>
        <v>1570800</v>
      </c>
      <c r="BC163" s="86">
        <f>[1]!Contratacion2023[[#This Row],[VALOR INICIAL CONTRATO (NUM)]]+[1]!Contratacion2023[[#This Row],[VALOR CRP ADC]]</f>
        <v>1570800</v>
      </c>
      <c r="BD163" s="86"/>
      <c r="BE163" s="86">
        <f>[1]!Contratacion2023[[#This Row],[VALOR TOTAL DEL CONTRATO]]-[1]!Contratacion2023[[#This Row],[VALOR VIGENTE]]</f>
        <v>0</v>
      </c>
      <c r="BJ163" s="51"/>
      <c r="BL163" s="73"/>
      <c r="BM163" s="51"/>
    </row>
    <row r="164" spans="1:65" x14ac:dyDescent="0.25">
      <c r="A164" s="53" t="s">
        <v>65</v>
      </c>
      <c r="B164" s="54" t="s">
        <v>66</v>
      </c>
      <c r="C164" s="54" t="s">
        <v>67</v>
      </c>
      <c r="D164" s="79" t="s">
        <v>68</v>
      </c>
      <c r="E164" s="54" t="s">
        <v>69</v>
      </c>
      <c r="F164" s="54" t="s">
        <v>70</v>
      </c>
      <c r="G164" s="80" t="s">
        <v>737</v>
      </c>
      <c r="H164" s="56" t="s">
        <v>738</v>
      </c>
      <c r="I164" s="57">
        <v>45105</v>
      </c>
      <c r="J164" s="59" t="s">
        <v>155</v>
      </c>
      <c r="K164" s="75" t="s">
        <v>737</v>
      </c>
      <c r="L164" s="59" t="s">
        <v>739</v>
      </c>
      <c r="M164" s="60" t="s">
        <v>740</v>
      </c>
      <c r="N164" s="59" t="s">
        <v>106</v>
      </c>
      <c r="O164" s="61">
        <v>77030517</v>
      </c>
      <c r="P164" s="55">
        <v>4</v>
      </c>
      <c r="Q164" s="57">
        <v>45105</v>
      </c>
      <c r="R164" s="62">
        <v>45111</v>
      </c>
      <c r="S164" s="207" t="str">
        <f>+TEXT([1]!Contratacion2023[[#This Row],[FECHA DE INICIO (SECOP)]],"mmmm")</f>
        <v>julio</v>
      </c>
      <c r="T164" s="63">
        <v>45230</v>
      </c>
      <c r="U164" s="123">
        <v>4</v>
      </c>
      <c r="V164" s="64">
        <v>14316116</v>
      </c>
      <c r="W164" s="123">
        <v>4</v>
      </c>
      <c r="X164" s="65">
        <v>3579029</v>
      </c>
      <c r="Y164" s="29" t="str" cm="1">
        <f t="array" ref="Y164">_xlfn.XLOOKUP([1]!Contratacion2023[[#This Row],[VALOR CUOTA (NUM)]],[1]LISTAS!$A$114:$A$124,[1]!NIVEL_HONORARIOS_PS[PERFIL])</f>
        <v>PROFESIONAL</v>
      </c>
      <c r="Z164" s="66">
        <v>9900000150</v>
      </c>
      <c r="AA164" s="84" t="s">
        <v>530</v>
      </c>
      <c r="AB164" s="84" t="s">
        <v>531</v>
      </c>
      <c r="AC164" s="68">
        <v>45104</v>
      </c>
      <c r="AD164" s="67">
        <v>14316116</v>
      </c>
      <c r="AE164" s="178">
        <v>4600000198</v>
      </c>
      <c r="AF164" s="202">
        <v>45106</v>
      </c>
      <c r="AG164" s="180">
        <v>14316116</v>
      </c>
      <c r="AH164" s="37" t="s">
        <v>125</v>
      </c>
      <c r="AI164" s="37" t="str">
        <f>VLOOKUP(AH164,[1]!T_SUPERVISOR[#Data],2,FALSE)</f>
        <v>Profesional Universitario Código 219 Grado 1</v>
      </c>
      <c r="AJ164" s="37" t="s">
        <v>126</v>
      </c>
      <c r="AK164" s="37" t="str">
        <f>VLOOKUP(AJ164,[1]!T_PROCESO[#Data],2,FALSE)</f>
        <v>Dirección General</v>
      </c>
      <c r="AL164" s="38" t="s">
        <v>81</v>
      </c>
      <c r="AM164" s="78"/>
      <c r="AN164" s="70"/>
      <c r="AO164" s="70"/>
      <c r="AQ164" s="72"/>
      <c r="AR164" s="73"/>
      <c r="AS164" s="51"/>
      <c r="AU164" s="73"/>
      <c r="AV164" s="73"/>
      <c r="AW164" s="110">
        <f>IF([1]!Contratacion2023[[#This Row],[ADICIÓN/PRÓRROGA]]="NO",0)</f>
        <v>0</v>
      </c>
      <c r="AX164" s="46" t="str">
        <f>IF([1]!Contratacion2023[[#This Row],[ADICIÓN/PRÓRROGA]]="NO","N/A",[1]!Contratacion2023[[#This Row],[FECHA FIN PRORROGA]])</f>
        <v>N/A</v>
      </c>
      <c r="AY164" s="59"/>
      <c r="AZ164" s="59"/>
      <c r="BA164" s="59"/>
      <c r="BB164" s="47">
        <f>[1]!Contratacion2023[[#This Row],[VALOR INICIAL CONTRATO (NUM)]]+[1]!Contratacion2023[[#This Row],[VALOR CRP ADC]]</f>
        <v>14316116</v>
      </c>
      <c r="BC164" s="146">
        <f>[1]!Contratacion2023[[#This Row],[VALOR INICIAL CONTRATO (NUM)]]+[1]!Contratacion2023[[#This Row],[VALOR CRP ADC]]</f>
        <v>14316116</v>
      </c>
      <c r="BD164" s="146"/>
      <c r="BE164" s="146">
        <f>[1]!Contratacion2023[[#This Row],[VALOR TOTAL DEL CONTRATO]]-[1]!Contratacion2023[[#This Row],[VALOR VIGENTE]]</f>
        <v>0</v>
      </c>
      <c r="BJ164" s="51"/>
      <c r="BL164" s="73"/>
      <c r="BM164" s="51"/>
    </row>
    <row r="165" spans="1:65" x14ac:dyDescent="0.25">
      <c r="A165" s="53" t="s">
        <v>65</v>
      </c>
      <c r="B165" s="54" t="s">
        <v>66</v>
      </c>
      <c r="C165" s="54" t="s">
        <v>67</v>
      </c>
      <c r="D165" s="79" t="s">
        <v>181</v>
      </c>
      <c r="E165" s="54" t="s">
        <v>69</v>
      </c>
      <c r="F165" s="54" t="s">
        <v>265</v>
      </c>
      <c r="G165" s="80" t="s">
        <v>741</v>
      </c>
      <c r="H165" s="56" t="s">
        <v>742</v>
      </c>
      <c r="I165" s="57">
        <v>45104</v>
      </c>
      <c r="J165" s="59" t="s">
        <v>85</v>
      </c>
      <c r="K165" s="75" t="s">
        <v>741</v>
      </c>
      <c r="L165" s="59" t="s">
        <v>743</v>
      </c>
      <c r="M165" s="60" t="s">
        <v>744</v>
      </c>
      <c r="N165" s="59" t="s">
        <v>182</v>
      </c>
      <c r="O165" s="61">
        <v>901373374</v>
      </c>
      <c r="P165" s="55">
        <v>8</v>
      </c>
      <c r="Q165" s="57">
        <v>45104</v>
      </c>
      <c r="R165" s="171">
        <v>45120</v>
      </c>
      <c r="S165" s="207" t="str">
        <f>+TEXT([1]!Contratacion2023[[#This Row],[FECHA DE INICIO (SECOP)]],"mmmm")</f>
        <v>julio</v>
      </c>
      <c r="T165" s="63">
        <v>45229</v>
      </c>
      <c r="U165" s="123">
        <v>4</v>
      </c>
      <c r="V165" s="64">
        <v>38000000</v>
      </c>
      <c r="W165" s="123">
        <v>1</v>
      </c>
      <c r="X165" s="65">
        <v>38000000</v>
      </c>
      <c r="Y165" s="29" t="e" cm="1">
        <f t="array" ref="Y165">_xlfn.XLOOKUP([1]!Contratacion2023[[#This Row],[VALOR CUOTA (NUM)]],[1]LISTAS!$A$114:$A$124,[1]!NIVEL_HONORARIOS_PS[PERFIL])</f>
        <v>#N/A</v>
      </c>
      <c r="Z165" s="66">
        <v>9900000139</v>
      </c>
      <c r="AA165" s="84" t="s">
        <v>571</v>
      </c>
      <c r="AB165" s="84" t="s">
        <v>531</v>
      </c>
      <c r="AC165" s="68">
        <v>45093</v>
      </c>
      <c r="AD165" s="67">
        <v>38000000</v>
      </c>
      <c r="AE165" s="178">
        <v>4600000199</v>
      </c>
      <c r="AF165" s="202">
        <v>45106</v>
      </c>
      <c r="AG165" s="180">
        <v>38000000</v>
      </c>
      <c r="AH165" s="181" t="s">
        <v>125</v>
      </c>
      <c r="AI165" s="181" t="str">
        <f>VLOOKUP(AH165,[1]!T_SUPERVISOR[#Data],2,FALSE)</f>
        <v>Profesional Universitario Código 219 Grado 1</v>
      </c>
      <c r="AJ165" s="181" t="s">
        <v>135</v>
      </c>
      <c r="AK165" s="181" t="str">
        <f>VLOOKUP(AJ165,[1]!T_PROCESO[#Data],2,FALSE)</f>
        <v>Dirección General</v>
      </c>
      <c r="AL165" s="38" t="s">
        <v>81</v>
      </c>
      <c r="AM165" s="70"/>
      <c r="AN165" s="70"/>
      <c r="AO165" s="70"/>
      <c r="AQ165" s="72"/>
      <c r="AR165" s="73"/>
      <c r="AS165" s="51"/>
      <c r="AU165" s="73"/>
      <c r="AV165" s="73"/>
      <c r="AW165" s="110">
        <f>IF([1]!Contratacion2023[[#This Row],[ADICIÓN/PRÓRROGA]]="NO",0)</f>
        <v>0</v>
      </c>
      <c r="AX165" s="46" t="str">
        <f>IF([1]!Contratacion2023[[#This Row],[ADICIÓN/PRÓRROGA]]="NO","N/A",[1]!Contratacion2023[[#This Row],[FECHA FIN PRORROGA]])</f>
        <v>N/A</v>
      </c>
      <c r="AY165" s="59"/>
      <c r="AZ165" s="59"/>
      <c r="BA165" s="59"/>
      <c r="BB165" s="47">
        <f>[1]!Contratacion2023[[#This Row],[VALOR INICIAL CONTRATO (NUM)]]+[1]!Contratacion2023[[#This Row],[VALOR CRP ADC]]</f>
        <v>38000000</v>
      </c>
      <c r="BC165" s="86">
        <f>[1]!Contratacion2023[[#This Row],[VALOR INICIAL CONTRATO (NUM)]]+[1]!Contratacion2023[[#This Row],[VALOR CRP ADC]]</f>
        <v>38000000</v>
      </c>
      <c r="BD165" s="86"/>
      <c r="BE165" s="86">
        <f>[1]!Contratacion2023[[#This Row],[VALOR TOTAL DEL CONTRATO]]-[1]!Contratacion2023[[#This Row],[VALOR VIGENTE]]</f>
        <v>0</v>
      </c>
      <c r="BJ165" s="51"/>
      <c r="BL165" s="73"/>
      <c r="BM165" s="51"/>
    </row>
    <row r="166" spans="1:65" x14ac:dyDescent="0.25">
      <c r="A166" s="53" t="s">
        <v>65</v>
      </c>
      <c r="B166" s="54" t="s">
        <v>745</v>
      </c>
      <c r="C166" s="54" t="s">
        <v>702</v>
      </c>
      <c r="D166" s="79" t="s">
        <v>181</v>
      </c>
      <c r="E166" s="54" t="s">
        <v>182</v>
      </c>
      <c r="F166" s="54" t="s">
        <v>265</v>
      </c>
      <c r="G166" s="55" t="s">
        <v>746</v>
      </c>
      <c r="H166" s="56" t="s">
        <v>747</v>
      </c>
      <c r="I166" s="57">
        <v>45098</v>
      </c>
      <c r="J166" s="59" t="s">
        <v>678</v>
      </c>
      <c r="K166" s="75" t="s">
        <v>746</v>
      </c>
      <c r="L166" s="59" t="s">
        <v>748</v>
      </c>
      <c r="M166" s="60" t="s">
        <v>749</v>
      </c>
      <c r="N166" s="59" t="s">
        <v>182</v>
      </c>
      <c r="O166" s="61">
        <v>890331524</v>
      </c>
      <c r="P166" s="55">
        <v>7</v>
      </c>
      <c r="Q166" s="57">
        <v>45099</v>
      </c>
      <c r="R166" s="62">
        <v>45100</v>
      </c>
      <c r="S166" s="59" t="s">
        <v>668</v>
      </c>
      <c r="T166" s="63">
        <v>45260</v>
      </c>
      <c r="U166" s="208">
        <f>125/30</f>
        <v>4.166666666666667</v>
      </c>
      <c r="V166" s="64">
        <v>750000000</v>
      </c>
      <c r="W166" s="123" t="s">
        <v>182</v>
      </c>
      <c r="X166" s="65" t="s">
        <v>750</v>
      </c>
      <c r="Y166" s="29" t="e" cm="1">
        <f t="array" ref="Y166">_xlfn.XLOOKUP([1]!Contratacion2023[[#This Row],[VALOR CUOTA (NUM)]],[1]LISTAS!$A$114:$A$124,[1]!NIVEL_HONORARIOS_PS[PERFIL])</f>
        <v>#N/A</v>
      </c>
      <c r="Z166" s="66" t="s">
        <v>751</v>
      </c>
      <c r="AA166" s="67" t="s">
        <v>571</v>
      </c>
      <c r="AB166" s="67" t="s">
        <v>531</v>
      </c>
      <c r="AC166" s="68">
        <v>45092</v>
      </c>
      <c r="AD166" s="67" t="s">
        <v>752</v>
      </c>
      <c r="AE166" s="72">
        <v>4600000192</v>
      </c>
      <c r="AF166" s="197">
        <v>45099</v>
      </c>
      <c r="AG166" s="69">
        <v>750000000</v>
      </c>
      <c r="AH166" s="37" t="s">
        <v>125</v>
      </c>
      <c r="AI166" s="37" t="str">
        <f>VLOOKUP(AH166,[1]!T_SUPERVISOR[#Data],2,FALSE)</f>
        <v>Profesional Universitario Código 219 Grado 1</v>
      </c>
      <c r="AJ166" s="37" t="s">
        <v>135</v>
      </c>
      <c r="AK166" s="37" t="str">
        <f>VLOOKUP(AJ166,[1]!T_PROCESO[#Data],2,FALSE)</f>
        <v>Dirección General</v>
      </c>
      <c r="AL166" s="38" t="s">
        <v>675</v>
      </c>
      <c r="AM166" s="200">
        <v>45245</v>
      </c>
      <c r="AN166" s="200">
        <v>45261</v>
      </c>
      <c r="AO166" s="200">
        <v>45275</v>
      </c>
      <c r="AP166" s="71" t="s">
        <v>753</v>
      </c>
      <c r="AQ166" s="145">
        <v>45245</v>
      </c>
      <c r="AR166" s="73">
        <v>9900000241</v>
      </c>
      <c r="AS166" s="34">
        <v>45240</v>
      </c>
      <c r="AT166" s="74">
        <v>123088000</v>
      </c>
      <c r="AU166" s="73">
        <v>4600000387</v>
      </c>
      <c r="AV166" s="68">
        <v>45247</v>
      </c>
      <c r="AW166" s="74">
        <v>123088000</v>
      </c>
      <c r="AX166" s="46">
        <f>IF([1]!Contratacion2023[[#This Row],[ADICIÓN/PRÓRROGA]]="NO","N/A",[1]!Contratacion2023[[#This Row],[FECHA FIN PRORROGA]])</f>
        <v>45275</v>
      </c>
      <c r="AY166" s="59"/>
      <c r="AZ166" s="59"/>
      <c r="BA166" s="59"/>
      <c r="BB166" s="47">
        <f>[1]!Contratacion2023[[#This Row],[VALOR INICIAL CONTRATO (NUM)]]+[1]!Contratacion2023[[#This Row],[VALOR CRP ADC]]</f>
        <v>873088000</v>
      </c>
      <c r="BC166" s="86">
        <f>[1]!Contratacion2023[[#This Row],[VALOR INICIAL CONTRATO (NUM)]]+[1]!Contratacion2023[[#This Row],[VALOR CRP ADC]]</f>
        <v>873088000</v>
      </c>
      <c r="BD166" s="86"/>
      <c r="BE166" s="86">
        <f>[1]!Contratacion2023[[#This Row],[VALOR TOTAL DEL CONTRATO]]-[1]!Contratacion2023[[#This Row],[VALOR VIGENTE]]</f>
        <v>0</v>
      </c>
      <c r="BJ166" s="51"/>
      <c r="BL166" s="73"/>
      <c r="BM166" s="51"/>
    </row>
    <row r="167" spans="1:65" x14ac:dyDescent="0.25">
      <c r="A167" s="53" t="s">
        <v>263</v>
      </c>
      <c r="B167" s="54" t="s">
        <v>754</v>
      </c>
      <c r="C167" s="54" t="s">
        <v>502</v>
      </c>
      <c r="D167" s="79" t="s">
        <v>181</v>
      </c>
      <c r="E167" s="54" t="s">
        <v>182</v>
      </c>
      <c r="F167" s="54" t="s">
        <v>265</v>
      </c>
      <c r="G167" s="80" t="s">
        <v>755</v>
      </c>
      <c r="H167" s="56" t="s">
        <v>756</v>
      </c>
      <c r="I167" s="57">
        <v>45100</v>
      </c>
      <c r="J167" s="59" t="s">
        <v>85</v>
      </c>
      <c r="K167" s="75" t="s">
        <v>755</v>
      </c>
      <c r="L167" s="59" t="s">
        <v>757</v>
      </c>
      <c r="M167" s="60" t="s">
        <v>758</v>
      </c>
      <c r="N167" s="59" t="s">
        <v>182</v>
      </c>
      <c r="O167" s="61">
        <v>900699497</v>
      </c>
      <c r="P167" s="55">
        <v>1</v>
      </c>
      <c r="Q167" s="57">
        <v>45142</v>
      </c>
      <c r="R167" s="171">
        <v>45195</v>
      </c>
      <c r="S167" s="59" t="s">
        <v>759</v>
      </c>
      <c r="T167" s="63">
        <v>45260</v>
      </c>
      <c r="U167" s="123">
        <v>5</v>
      </c>
      <c r="V167" s="64">
        <v>197024696</v>
      </c>
      <c r="W167" s="123" t="s">
        <v>182</v>
      </c>
      <c r="X167" s="123" t="s">
        <v>182</v>
      </c>
      <c r="Y167" s="29" t="str" cm="1">
        <f t="array" ref="Y167">_xlfn.XLOOKUP([1]!Contratacion2023[[#This Row],[VALOR CUOTA (NUM)]],[1]LISTAS!$A$114:$A$124,[1]!NIVEL_HONORARIOS_PS[PERFIL])</f>
        <v>N/A</v>
      </c>
      <c r="Z167" s="66">
        <v>9400000000</v>
      </c>
      <c r="AA167" s="67" t="s">
        <v>760</v>
      </c>
      <c r="AB167" s="67" t="s">
        <v>531</v>
      </c>
      <c r="AC167" s="68">
        <v>45091</v>
      </c>
      <c r="AD167" s="67">
        <v>197359972</v>
      </c>
      <c r="AE167" s="72">
        <v>4600000274</v>
      </c>
      <c r="AF167" s="197">
        <v>45098</v>
      </c>
      <c r="AG167" s="69">
        <v>197024696</v>
      </c>
      <c r="AH167" s="37" t="s">
        <v>761</v>
      </c>
      <c r="AI167" s="37" t="str">
        <f>VLOOKUP(AH167,[1]!T_SUPERVISOR[#Data],2,FALSE)</f>
        <v>Profesional Universitario Código 219 Grado 1</v>
      </c>
      <c r="AJ167" s="37" t="s">
        <v>168</v>
      </c>
      <c r="AK167" s="37" t="str">
        <f>VLOOKUP(AJ167,[1]!T_PROCESO[#Data],2,FALSE)</f>
        <v>Dirección Técnica</v>
      </c>
      <c r="AL167" s="38" t="s">
        <v>731</v>
      </c>
      <c r="AM167" s="200">
        <v>45259</v>
      </c>
      <c r="AN167" s="200">
        <v>45261</v>
      </c>
      <c r="AO167" s="200">
        <v>45291</v>
      </c>
      <c r="AP167" s="71">
        <v>1</v>
      </c>
      <c r="AQ167" s="72"/>
      <c r="AR167" s="73"/>
      <c r="AS167" s="51"/>
      <c r="AU167" s="73"/>
      <c r="AV167" s="73"/>
      <c r="AW167" s="110" t="b">
        <f>IF([1]!Contratacion2023[[#This Row],[ADICIÓN/PRÓRROGA]]="NO",0)</f>
        <v>0</v>
      </c>
      <c r="AX167" s="46">
        <f>IF([1]!Contratacion2023[[#This Row],[ADICIÓN/PRÓRROGA]]="NO","N/A",[1]!Contratacion2023[[#This Row],[FECHA FIN PRORROGA]])</f>
        <v>45291</v>
      </c>
      <c r="AY167" s="59"/>
      <c r="AZ167" s="59"/>
      <c r="BA167" s="59"/>
      <c r="BB167" s="86">
        <f>[1]!Contratacion2023[[#This Row],[VALOR INICIAL CONTRATO (NUM)]]+[1]!Contratacion2023[[#This Row],[VALOR CRP ADC]]</f>
        <v>197024696</v>
      </c>
      <c r="BC167" s="86">
        <f>[1]!Contratacion2023[[#This Row],[VALOR INICIAL CONTRATO (NUM)]]+[1]!Contratacion2023[[#This Row],[VALOR CRP ADC]]</f>
        <v>197024696</v>
      </c>
      <c r="BD167" s="86"/>
      <c r="BE167" s="86">
        <f>[1]!Contratacion2023[[#This Row],[VALOR TOTAL DEL CONTRATO]]-[1]!Contratacion2023[[#This Row],[VALOR VIGENTE]]</f>
        <v>0</v>
      </c>
      <c r="BJ167" s="51"/>
      <c r="BL167" s="73"/>
      <c r="BM167" s="51"/>
    </row>
    <row r="168" spans="1:65" x14ac:dyDescent="0.25">
      <c r="A168" s="53" t="s">
        <v>65</v>
      </c>
      <c r="B168" s="54" t="s">
        <v>66</v>
      </c>
      <c r="C168" s="54" t="s">
        <v>67</v>
      </c>
      <c r="D168" s="79" t="s">
        <v>68</v>
      </c>
      <c r="E168" s="54" t="s">
        <v>82</v>
      </c>
      <c r="F168" s="54" t="s">
        <v>70</v>
      </c>
      <c r="G168" s="80" t="s">
        <v>762</v>
      </c>
      <c r="H168" s="201" t="s">
        <v>763</v>
      </c>
      <c r="I168" s="57">
        <v>45103</v>
      </c>
      <c r="J168" s="59" t="s">
        <v>85</v>
      </c>
      <c r="K168" s="75" t="s">
        <v>762</v>
      </c>
      <c r="L168" s="59" t="s">
        <v>764</v>
      </c>
      <c r="M168" s="60" t="s">
        <v>765</v>
      </c>
      <c r="N168" s="59" t="s">
        <v>76</v>
      </c>
      <c r="O168" s="61">
        <v>31307434</v>
      </c>
      <c r="P168" s="55">
        <v>5</v>
      </c>
      <c r="Q168" s="57">
        <v>45103</v>
      </c>
      <c r="R168" s="62">
        <v>45111</v>
      </c>
      <c r="S168" s="207" t="str">
        <f>+TEXT([1]!Contratacion2023[[#This Row],[FECHA DE INICIO (SECOP)]],"mmmm")</f>
        <v>julio</v>
      </c>
      <c r="T168" s="63">
        <v>45230</v>
      </c>
      <c r="U168" s="123">
        <v>4</v>
      </c>
      <c r="V168" s="64">
        <v>9360540</v>
      </c>
      <c r="W168" s="123">
        <v>4</v>
      </c>
      <c r="X168" s="65">
        <v>2340135</v>
      </c>
      <c r="Y168" s="29" t="str" cm="1">
        <f t="array" ref="Y168">_xlfn.XLOOKUP([1]!Contratacion2023[[#This Row],[VALOR CUOTA (NUM)]],[1]LISTAS!$A$114:$A$124,[1]!NIVEL_HONORARIOS_PS[PERFIL])</f>
        <v>TÉCNICO NIVEL I</v>
      </c>
      <c r="Z168" s="66">
        <v>9900000137</v>
      </c>
      <c r="AA168" s="67" t="s">
        <v>571</v>
      </c>
      <c r="AB168" s="67" t="s">
        <v>531</v>
      </c>
      <c r="AC168" s="68">
        <v>45092</v>
      </c>
      <c r="AD168" s="67">
        <v>18711000</v>
      </c>
      <c r="AE168" s="178">
        <v>4600000200</v>
      </c>
      <c r="AF168" s="202">
        <v>45106</v>
      </c>
      <c r="AG168" s="180">
        <v>9360540</v>
      </c>
      <c r="AH168" s="37" t="s">
        <v>140</v>
      </c>
      <c r="AI168" s="37" t="str">
        <f>VLOOKUP(AH168,[1]!T_SUPERVISOR[#Data],2,FALSE)</f>
        <v>Directora Técnica</v>
      </c>
      <c r="AJ168" s="37" t="s">
        <v>141</v>
      </c>
      <c r="AK168" s="37" t="str">
        <f>VLOOKUP(AJ168,[1]!T_PROCESO[#Data],2,FALSE)</f>
        <v>Dirección Técnica</v>
      </c>
      <c r="AL168" s="38" t="s">
        <v>287</v>
      </c>
      <c r="AM168" s="150">
        <v>45219</v>
      </c>
      <c r="AN168" s="150">
        <v>45231</v>
      </c>
      <c r="AO168" s="150">
        <v>45290</v>
      </c>
      <c r="AP168" s="71">
        <v>2</v>
      </c>
      <c r="AQ168" s="145">
        <v>45219</v>
      </c>
      <c r="AR168" s="73">
        <v>9900000206</v>
      </c>
      <c r="AS168" s="34">
        <v>45208</v>
      </c>
      <c r="AT168" s="74">
        <v>26514810</v>
      </c>
      <c r="AU168" s="73">
        <v>4600000311</v>
      </c>
      <c r="AV168" s="68">
        <v>45219</v>
      </c>
      <c r="AW168" s="110">
        <v>4680270</v>
      </c>
      <c r="AX168" s="46">
        <f>IF([1]!Contratacion2023[[#This Row],[ADICIÓN/PRÓRROGA]]="NO","N/A",[1]!Contratacion2023[[#This Row],[FECHA FIN PRORROGA]])</f>
        <v>45290</v>
      </c>
      <c r="AY168" s="75">
        <f>[1]!Contratacion2023[[#This Row],[FECHA TERMINACION AMPLIADA]]-[1]!Contratacion2023[[#This Row],[FECHA FINALIZACION INICIAL]]</f>
        <v>60</v>
      </c>
      <c r="AZ168" s="153">
        <f>[1]!Contratacion2023[[#This Row],[PLAZO DE EJECUCIÓN AMPLIADO (DIAS)]]/30</f>
        <v>2</v>
      </c>
      <c r="BA168" s="153"/>
      <c r="BB168" s="47">
        <f>[1]!Contratacion2023[[#This Row],[VALOR INICIAL CONTRATO (NUM)]]+[1]!Contratacion2023[[#This Row],[VALOR CRP ADC]]</f>
        <v>14040810</v>
      </c>
      <c r="BC168" s="86">
        <f>[1]!Contratacion2023[[#This Row],[VALOR INICIAL CONTRATO (NUM)]]+[1]!Contratacion2023[[#This Row],[VALOR CRP ADC]]</f>
        <v>14040810</v>
      </c>
      <c r="BD168" s="86"/>
      <c r="BE168" s="86">
        <f>[1]!Contratacion2023[[#This Row],[VALOR TOTAL DEL CONTRATO]]-[1]!Contratacion2023[[#This Row],[VALOR VIGENTE]]</f>
        <v>0</v>
      </c>
      <c r="BJ168" s="51"/>
      <c r="BL168" s="73"/>
      <c r="BM168" s="51"/>
    </row>
    <row r="169" spans="1:65" x14ac:dyDescent="0.25">
      <c r="A169" s="53" t="s">
        <v>263</v>
      </c>
      <c r="B169" s="54" t="s">
        <v>603</v>
      </c>
      <c r="C169" s="54" t="s">
        <v>653</v>
      </c>
      <c r="D169" s="79" t="s">
        <v>181</v>
      </c>
      <c r="E169" s="54" t="s">
        <v>182</v>
      </c>
      <c r="F169" s="54" t="s">
        <v>265</v>
      </c>
      <c r="G169" s="80" t="s">
        <v>766</v>
      </c>
      <c r="H169" s="56" t="s">
        <v>767</v>
      </c>
      <c r="I169" s="57">
        <v>45099</v>
      </c>
      <c r="J169" s="59" t="s">
        <v>155</v>
      </c>
      <c r="K169" s="75" t="s">
        <v>766</v>
      </c>
      <c r="L169" s="59" t="s">
        <v>656</v>
      </c>
      <c r="M169" s="60" t="s">
        <v>768</v>
      </c>
      <c r="N169" s="59" t="s">
        <v>182</v>
      </c>
      <c r="O169" s="61">
        <v>805016076</v>
      </c>
      <c r="P169" s="55">
        <v>1</v>
      </c>
      <c r="Q169" s="57">
        <v>45138</v>
      </c>
      <c r="R169" s="171">
        <v>45155</v>
      </c>
      <c r="S169" s="59" t="s">
        <v>686</v>
      </c>
      <c r="T169" s="63">
        <v>45289</v>
      </c>
      <c r="U169" s="123">
        <v>5</v>
      </c>
      <c r="V169" s="209">
        <v>42800000</v>
      </c>
      <c r="W169" s="123" t="s">
        <v>182</v>
      </c>
      <c r="X169" s="123" t="s">
        <v>182</v>
      </c>
      <c r="Y169" s="83" t="str" cm="1">
        <f t="array" ref="Y169">_xlfn.XLOOKUP([1]!Contratacion2023[[#This Row],[VALOR CUOTA (NUM)]],[1]LISTAS!$A$114:$A$124,[1]!NIVEL_HONORARIOS_PS[PERFIL])</f>
        <v>N/A</v>
      </c>
      <c r="Z169" s="66">
        <v>9900000095</v>
      </c>
      <c r="AA169" s="67" t="s">
        <v>769</v>
      </c>
      <c r="AB169" s="67" t="s">
        <v>78</v>
      </c>
      <c r="AC169" s="68">
        <v>45044</v>
      </c>
      <c r="AD169" s="67">
        <v>50000000</v>
      </c>
      <c r="AE169" s="72">
        <v>4600000259</v>
      </c>
      <c r="AF169" s="197">
        <v>45154</v>
      </c>
      <c r="AG169" s="69">
        <v>42800000</v>
      </c>
      <c r="AH169" s="37" t="s">
        <v>190</v>
      </c>
      <c r="AI169" s="37" t="str">
        <f>VLOOKUP(AH169,[1]!T_SUPERVISOR[#Data],2,FALSE)</f>
        <v>Directora Administrativa y Financiera</v>
      </c>
      <c r="AJ169" s="37" t="s">
        <v>276</v>
      </c>
      <c r="AK169" s="37" t="str">
        <f>VLOOKUP(AJ169,[1]!T_PROCESO[#Data],2,FALSE)</f>
        <v>Dirección Administrativa y Financiera</v>
      </c>
      <c r="AL169" s="38" t="s">
        <v>277</v>
      </c>
      <c r="AM169" s="70"/>
      <c r="AN169" s="70"/>
      <c r="AO169" s="70"/>
      <c r="AQ169" s="145">
        <v>45266</v>
      </c>
      <c r="AR169" s="73">
        <v>9900000245</v>
      </c>
      <c r="AS169" s="34">
        <v>45247</v>
      </c>
      <c r="AT169" s="74">
        <v>21400000</v>
      </c>
      <c r="AU169" s="73">
        <v>4600000416</v>
      </c>
      <c r="AV169" s="68">
        <v>45267</v>
      </c>
      <c r="AW169" s="110">
        <v>21400000</v>
      </c>
      <c r="AX169" s="46">
        <f>IF([1]!Contratacion2023[[#This Row],[ADICIÓN/PRÓRROGA]]="NO","N/A",[1]!Contratacion2023[[#This Row],[FECHA FIN PRORROGA]])</f>
        <v>0</v>
      </c>
      <c r="AY169" s="59"/>
      <c r="AZ169" s="59"/>
      <c r="BA169" s="59"/>
      <c r="BB169" s="86">
        <f>[1]!Contratacion2023[[#This Row],[VALOR INICIAL CONTRATO (NUM)]]+[1]!Contratacion2023[[#This Row],[VALOR CRP ADC]]</f>
        <v>64200000</v>
      </c>
      <c r="BC169" s="86">
        <f>[1]!Contratacion2023[[#This Row],[VALOR INICIAL CONTRATO (NUM)]]+[1]!Contratacion2023[[#This Row],[VALOR CRP ADC]]</f>
        <v>64200000</v>
      </c>
      <c r="BD169" s="86"/>
      <c r="BE169" s="86">
        <f>[1]!Contratacion2023[[#This Row],[VALOR TOTAL DEL CONTRATO]]-[1]!Contratacion2023[[#This Row],[VALOR VIGENTE]]</f>
        <v>0</v>
      </c>
      <c r="BJ169" s="51"/>
      <c r="BL169" s="73"/>
      <c r="BM169" s="51"/>
    </row>
    <row r="170" spans="1:65" x14ac:dyDescent="0.25">
      <c r="A170" s="53" t="s">
        <v>65</v>
      </c>
      <c r="B170" s="54" t="s">
        <v>66</v>
      </c>
      <c r="C170" s="54" t="s">
        <v>67</v>
      </c>
      <c r="D170" s="79" t="s">
        <v>68</v>
      </c>
      <c r="E170" s="54" t="s">
        <v>82</v>
      </c>
      <c r="F170" s="54" t="s">
        <v>70</v>
      </c>
      <c r="G170" s="55" t="s">
        <v>770</v>
      </c>
      <c r="H170" s="56" t="s">
        <v>771</v>
      </c>
      <c r="I170" s="57">
        <v>45105</v>
      </c>
      <c r="J170" s="59" t="s">
        <v>155</v>
      </c>
      <c r="K170" s="75" t="s">
        <v>770</v>
      </c>
      <c r="L170" s="59" t="s">
        <v>666</v>
      </c>
      <c r="M170" s="60" t="s">
        <v>772</v>
      </c>
      <c r="N170" s="59" t="s">
        <v>76</v>
      </c>
      <c r="O170" s="61">
        <v>31583991</v>
      </c>
      <c r="P170" s="55">
        <v>8</v>
      </c>
      <c r="Q170" s="57">
        <v>45105</v>
      </c>
      <c r="R170" s="62">
        <v>45107</v>
      </c>
      <c r="S170" s="207" t="str">
        <f>+TEXT([1]!Contratacion2023[[#This Row],[FECHA DE INICIO (SECOP)]],"mmmm")</f>
        <v>junio</v>
      </c>
      <c r="T170" s="63">
        <v>45230</v>
      </c>
      <c r="U170" s="123">
        <v>4</v>
      </c>
      <c r="V170" s="64">
        <v>7158060</v>
      </c>
      <c r="W170" s="123">
        <v>4</v>
      </c>
      <c r="X170" s="206">
        <f>[1]!Contratacion2023[[#This Row],[VALOR INICIAL CONTRATO (NUM)]]/[1]!Contratacion2023[[#This Row],[NO. PAGOS ESTIPULADOS]]</f>
        <v>1789515</v>
      </c>
      <c r="Y170" s="29" t="str" cm="1">
        <f t="array" ref="Y170">_xlfn.XLOOKUP([1]!Contratacion2023[[#This Row],[VALOR CUOTA (NUM)]],[1]LISTAS!$A$114:$A$124,[1]!NIVEL_HONORARIOS_PS[PERFIL])</f>
        <v>ASISTENCIAL NIVEL II</v>
      </c>
      <c r="Z170" s="66">
        <v>9900000144</v>
      </c>
      <c r="AA170" s="67" t="s">
        <v>571</v>
      </c>
      <c r="AB170" s="67" t="s">
        <v>531</v>
      </c>
      <c r="AC170" s="68">
        <v>45099</v>
      </c>
      <c r="AD170" s="67">
        <v>7158060</v>
      </c>
      <c r="AE170" s="72">
        <v>4600000196</v>
      </c>
      <c r="AF170" s="197">
        <v>45106</v>
      </c>
      <c r="AG170" s="69">
        <v>7158060</v>
      </c>
      <c r="AH170" s="37" t="s">
        <v>162</v>
      </c>
      <c r="AI170" s="37" t="str">
        <f>VLOOKUP(AH170,[1]!T_SUPERVISOR[#Data],2,FALSE)</f>
        <v>Profesional Universitario Código 219 Grado 1</v>
      </c>
      <c r="AJ170" s="37" t="s">
        <v>286</v>
      </c>
      <c r="AK170" s="37" t="str">
        <f>VLOOKUP(AJ170,[1]!T_PROCESO[#Data],2,FALSE)</f>
        <v>Dirección Técnica</v>
      </c>
      <c r="AL170" s="38" t="s">
        <v>287</v>
      </c>
      <c r="AM170" s="200">
        <v>45218</v>
      </c>
      <c r="AN170" s="150">
        <v>45231</v>
      </c>
      <c r="AO170" s="150">
        <v>45290</v>
      </c>
      <c r="AP170" s="71">
        <v>2</v>
      </c>
      <c r="AQ170" s="145">
        <v>45218</v>
      </c>
      <c r="AR170" s="73">
        <v>9900000205</v>
      </c>
      <c r="AS170" s="34">
        <v>45208</v>
      </c>
      <c r="AT170" s="74">
        <v>47390300</v>
      </c>
      <c r="AU170" s="158">
        <v>4600000318</v>
      </c>
      <c r="AV170" s="177">
        <v>45222</v>
      </c>
      <c r="AW170" s="187">
        <v>3579030</v>
      </c>
      <c r="AX170" s="46">
        <f>IF([1]!Contratacion2023[[#This Row],[ADICIÓN/PRÓRROGA]]="NO","N/A",[1]!Contratacion2023[[#This Row],[FECHA FIN PRORROGA]])</f>
        <v>45290</v>
      </c>
      <c r="AY170" s="75">
        <f>[1]!Contratacion2023[[#This Row],[FECHA TERMINACION AMPLIADA]]-[1]!Contratacion2023[[#This Row],[FECHA FINALIZACION INICIAL]]</f>
        <v>60</v>
      </c>
      <c r="AZ170" s="153">
        <f>[1]!Contratacion2023[[#This Row],[PLAZO DE EJECUCIÓN AMPLIADO (DIAS)]]/30</f>
        <v>2</v>
      </c>
      <c r="BA170" s="153"/>
      <c r="BB170" s="47">
        <f>[1]!Contratacion2023[[#This Row],[VALOR INICIAL CONTRATO (NUM)]]+[1]!Contratacion2023[[#This Row],[VALOR CRP ADC]]</f>
        <v>10737090</v>
      </c>
      <c r="BC170" s="86">
        <f>[1]!Contratacion2023[[#This Row],[VALOR INICIAL CONTRATO (NUM)]]+[1]!Contratacion2023[[#This Row],[VALOR CRP ADC]]</f>
        <v>10737090</v>
      </c>
      <c r="BD170" s="86"/>
      <c r="BE170" s="86">
        <f>[1]!Contratacion2023[[#This Row],[VALOR TOTAL DEL CONTRATO]]-[1]!Contratacion2023[[#This Row],[VALOR VIGENTE]]</f>
        <v>0</v>
      </c>
      <c r="BJ170" s="51"/>
      <c r="BL170" s="73"/>
      <c r="BM170" s="51"/>
    </row>
    <row r="171" spans="1:65" x14ac:dyDescent="0.25">
      <c r="A171" s="53" t="s">
        <v>65</v>
      </c>
      <c r="B171" s="54" t="s">
        <v>66</v>
      </c>
      <c r="C171" s="54" t="s">
        <v>67</v>
      </c>
      <c r="D171" s="79" t="s">
        <v>68</v>
      </c>
      <c r="E171" s="54" t="s">
        <v>82</v>
      </c>
      <c r="F171" s="54" t="s">
        <v>70</v>
      </c>
      <c r="G171" s="55" t="s">
        <v>773</v>
      </c>
      <c r="H171" s="201" t="s">
        <v>774</v>
      </c>
      <c r="I171" s="57">
        <v>45103</v>
      </c>
      <c r="J171" s="59" t="s">
        <v>155</v>
      </c>
      <c r="K171" s="75" t="s">
        <v>773</v>
      </c>
      <c r="L171" s="59" t="s">
        <v>775</v>
      </c>
      <c r="M171" s="60" t="s">
        <v>776</v>
      </c>
      <c r="N171" s="59" t="s">
        <v>76</v>
      </c>
      <c r="O171" s="210" t="s">
        <v>777</v>
      </c>
      <c r="P171" s="55">
        <v>8</v>
      </c>
      <c r="Q171" s="57">
        <v>45103</v>
      </c>
      <c r="R171" s="62">
        <v>45111</v>
      </c>
      <c r="S171" s="207" t="str">
        <f>+TEXT([1]!Contratacion2023[[#This Row],[FECHA DE INICIO (SECOP)]],"mmmm")</f>
        <v>julio</v>
      </c>
      <c r="T171" s="63">
        <v>45230</v>
      </c>
      <c r="U171" s="123">
        <v>4</v>
      </c>
      <c r="V171" s="64">
        <v>9360540</v>
      </c>
      <c r="W171" s="123">
        <v>4</v>
      </c>
      <c r="X171" s="206">
        <f>[1]!Contratacion2023[[#This Row],[VALOR INICIAL CONTRATO (NUM)]]/[1]!Contratacion2023[[#This Row],[NO. PAGOS ESTIPULADOS]]</f>
        <v>2340135</v>
      </c>
      <c r="Y171" s="29" t="str" cm="1">
        <f t="array" ref="Y171">_xlfn.XLOOKUP([1]!Contratacion2023[[#This Row],[VALOR CUOTA (NUM)]],[1]LISTAS!$A$114:$A$124,[1]!NIVEL_HONORARIOS_PS[PERFIL])</f>
        <v>TÉCNICO NIVEL I</v>
      </c>
      <c r="Z171" s="66">
        <v>9900000143</v>
      </c>
      <c r="AA171" s="67" t="s">
        <v>530</v>
      </c>
      <c r="AB171" s="67" t="s">
        <v>531</v>
      </c>
      <c r="AC171" s="68">
        <v>45099</v>
      </c>
      <c r="AD171" s="67">
        <v>9360540</v>
      </c>
      <c r="AE171" s="178">
        <v>4600000201</v>
      </c>
      <c r="AF171" s="202">
        <v>45106</v>
      </c>
      <c r="AG171" s="180">
        <v>9360540</v>
      </c>
      <c r="AH171" s="37" t="s">
        <v>190</v>
      </c>
      <c r="AI171" s="37" t="str">
        <f>VLOOKUP(AH171,[1]!T_SUPERVISOR[#Data],2,FALSE)</f>
        <v>Directora Administrativa y Financiera</v>
      </c>
      <c r="AJ171" s="37" t="s">
        <v>229</v>
      </c>
      <c r="AK171" s="37" t="str">
        <f>VLOOKUP(AJ171,[1]!T_PROCESO[#Data],2,FALSE)</f>
        <v>Dirección Administrativa y Financiera</v>
      </c>
      <c r="AL171" s="38" t="s">
        <v>287</v>
      </c>
      <c r="AM171" s="200">
        <v>45222</v>
      </c>
      <c r="AN171" s="150">
        <v>45231</v>
      </c>
      <c r="AO171" s="150">
        <v>45290</v>
      </c>
      <c r="AP171" s="71">
        <v>2</v>
      </c>
      <c r="AQ171" s="145">
        <v>45222</v>
      </c>
      <c r="AR171" s="73">
        <v>9900000209</v>
      </c>
      <c r="AS171" s="34">
        <v>45208</v>
      </c>
      <c r="AT171" s="74">
        <v>53029620</v>
      </c>
      <c r="AU171" s="73">
        <v>4600000329</v>
      </c>
      <c r="AV171" s="68">
        <v>45222</v>
      </c>
      <c r="AW171" s="110">
        <v>4680270</v>
      </c>
      <c r="AX171" s="46">
        <f>IF([1]!Contratacion2023[[#This Row],[ADICIÓN/PRÓRROGA]]="NO","N/A",[1]!Contratacion2023[[#This Row],[FECHA FIN PRORROGA]])</f>
        <v>45290</v>
      </c>
      <c r="AY171" s="75">
        <f>[1]!Contratacion2023[[#This Row],[FECHA TERMINACION AMPLIADA]]-[1]!Contratacion2023[[#This Row],[FECHA FINALIZACION INICIAL]]</f>
        <v>60</v>
      </c>
      <c r="AZ171" s="153">
        <f>[1]!Contratacion2023[[#This Row],[PLAZO DE EJECUCIÓN AMPLIADO (DIAS)]]/30</f>
        <v>2</v>
      </c>
      <c r="BA171" s="153"/>
      <c r="BB171" s="47">
        <f>[1]!Contratacion2023[[#This Row],[VALOR INICIAL CONTRATO (NUM)]]+[1]!Contratacion2023[[#This Row],[VALOR CRP ADC]]</f>
        <v>14040810</v>
      </c>
      <c r="BC171" s="86">
        <f>[1]!Contratacion2023[[#This Row],[VALOR INICIAL CONTRATO (NUM)]]+[1]!Contratacion2023[[#This Row],[VALOR CRP ADC]]</f>
        <v>14040810</v>
      </c>
      <c r="BD171" s="86"/>
      <c r="BE171" s="86">
        <f>[1]!Contratacion2023[[#This Row],[VALOR TOTAL DEL CONTRATO]]-[1]!Contratacion2023[[#This Row],[VALOR VIGENTE]]</f>
        <v>0</v>
      </c>
      <c r="BJ171" s="51"/>
      <c r="BL171" s="73"/>
      <c r="BM171" s="51"/>
    </row>
    <row r="172" spans="1:65" x14ac:dyDescent="0.25">
      <c r="A172" s="53" t="s">
        <v>263</v>
      </c>
      <c r="B172" s="54" t="s">
        <v>264</v>
      </c>
      <c r="C172" s="54" t="s">
        <v>67</v>
      </c>
      <c r="D172" s="79" t="s">
        <v>181</v>
      </c>
      <c r="E172" s="54" t="s">
        <v>778</v>
      </c>
      <c r="F172" s="54" t="s">
        <v>265</v>
      </c>
      <c r="G172" s="80" t="s">
        <v>779</v>
      </c>
      <c r="H172" s="56" t="s">
        <v>780</v>
      </c>
      <c r="I172" s="57">
        <v>45105</v>
      </c>
      <c r="J172" s="59" t="s">
        <v>85</v>
      </c>
      <c r="K172" s="75" t="s">
        <v>781</v>
      </c>
      <c r="L172" s="59" t="s">
        <v>782</v>
      </c>
      <c r="M172" s="60" t="s">
        <v>783</v>
      </c>
      <c r="N172" s="59" t="s">
        <v>182</v>
      </c>
      <c r="O172" s="61">
        <v>805017589</v>
      </c>
      <c r="P172" s="55">
        <v>0</v>
      </c>
      <c r="Q172" s="57">
        <v>45128</v>
      </c>
      <c r="R172" s="171">
        <v>45135</v>
      </c>
      <c r="S172" s="207" t="str">
        <f>+TEXT([1]!Contratacion2023[[#This Row],[FECHA DE INICIO (SECOP)]],"mmmm")</f>
        <v>julio</v>
      </c>
      <c r="T172" s="63">
        <v>45291</v>
      </c>
      <c r="U172" s="123">
        <v>6</v>
      </c>
      <c r="V172" s="64">
        <v>8128200</v>
      </c>
      <c r="W172" s="123" t="s">
        <v>182</v>
      </c>
      <c r="X172" s="29" t="s">
        <v>182</v>
      </c>
      <c r="Y172" s="29" t="s">
        <v>182</v>
      </c>
      <c r="Z172" s="66"/>
      <c r="AA172" s="67"/>
      <c r="AB172" s="67"/>
      <c r="AC172" s="68"/>
      <c r="AD172" s="67"/>
      <c r="AE172" s="72"/>
      <c r="AF172" s="197"/>
      <c r="AG172" s="69">
        <v>8128200</v>
      </c>
      <c r="AH172" s="37" t="s">
        <v>111</v>
      </c>
      <c r="AI172" s="37" t="str">
        <f>VLOOKUP(AH172,[1]!T_SUPERVISOR[#Data],2,FALSE)</f>
        <v>Profesional Universitario Código 219 Grado 1</v>
      </c>
      <c r="AJ172" s="37" t="s">
        <v>112</v>
      </c>
      <c r="AK172" s="37" t="str">
        <f>VLOOKUP(AJ172,[1]!T_PROCESO[#Data],2,FALSE)</f>
        <v>Dirección Administrativa y Financiera</v>
      </c>
      <c r="AL172" s="38" t="s">
        <v>81</v>
      </c>
      <c r="AM172" s="70"/>
      <c r="AN172" s="70"/>
      <c r="AO172" s="70"/>
      <c r="AQ172" s="72"/>
      <c r="AR172" s="73"/>
      <c r="AS172" s="51"/>
      <c r="AU172" s="73"/>
      <c r="AV172" s="73"/>
      <c r="AW172" s="110">
        <f>IF([1]!Contratacion2023[[#This Row],[ADICIÓN/PRÓRROGA]]="NO",0)</f>
        <v>0</v>
      </c>
      <c r="AX172" s="46" t="str">
        <f>IF([1]!Contratacion2023[[#This Row],[ADICIÓN/PRÓRROGA]]="NO","N/A",[1]!Contratacion2023[[#This Row],[FECHA FIN PRORROGA]])</f>
        <v>N/A</v>
      </c>
      <c r="AY172" s="59"/>
      <c r="AZ172" s="59"/>
      <c r="BA172" s="59"/>
      <c r="BB172" s="86">
        <f>[1]!Contratacion2023[[#This Row],[VALOR INICIAL CONTRATO (NUM)]]+[1]!Contratacion2023[[#This Row],[VALOR CRP ADC]]</f>
        <v>8128200</v>
      </c>
      <c r="BC172" s="86">
        <f>[1]!Contratacion2023[[#This Row],[VALOR INICIAL CONTRATO (NUM)]]+[1]!Contratacion2023[[#This Row],[VALOR CRP ADC]]</f>
        <v>8128200</v>
      </c>
      <c r="BD172" s="86"/>
      <c r="BE172" s="86">
        <f>[1]!Contratacion2023[[#This Row],[VALOR TOTAL DEL CONTRATO]]-[1]!Contratacion2023[[#This Row],[VALOR VIGENTE]]</f>
        <v>0</v>
      </c>
      <c r="BJ172" s="51"/>
      <c r="BL172" s="73"/>
      <c r="BM172" s="51"/>
    </row>
    <row r="173" spans="1:65" x14ac:dyDescent="0.25">
      <c r="A173" s="53" t="s">
        <v>65</v>
      </c>
      <c r="B173" s="199" t="s">
        <v>692</v>
      </c>
      <c r="C173" s="54" t="s">
        <v>693</v>
      </c>
      <c r="D173" s="79" t="s">
        <v>181</v>
      </c>
      <c r="E173" s="54" t="s">
        <v>182</v>
      </c>
      <c r="F173" s="54" t="s">
        <v>265</v>
      </c>
      <c r="G173" s="80" t="s">
        <v>784</v>
      </c>
      <c r="H173" s="56" t="s">
        <v>785</v>
      </c>
      <c r="I173" s="57">
        <v>45104</v>
      </c>
      <c r="J173" s="59" t="s">
        <v>85</v>
      </c>
      <c r="K173" s="75" t="s">
        <v>784</v>
      </c>
      <c r="L173" s="59" t="s">
        <v>786</v>
      </c>
      <c r="M173" s="60" t="s">
        <v>787</v>
      </c>
      <c r="N173" s="59" t="s">
        <v>182</v>
      </c>
      <c r="O173" s="61">
        <v>890307033</v>
      </c>
      <c r="P173" s="55">
        <v>1</v>
      </c>
      <c r="Q173" s="57">
        <v>45105</v>
      </c>
      <c r="R173" s="62">
        <v>45107</v>
      </c>
      <c r="S173" s="59" t="s">
        <v>668</v>
      </c>
      <c r="T173" s="63">
        <v>45471</v>
      </c>
      <c r="U173" s="123">
        <v>12</v>
      </c>
      <c r="V173" s="64">
        <v>0</v>
      </c>
      <c r="W173" s="123" t="s">
        <v>182</v>
      </c>
      <c r="X173" s="123" t="e">
        <f>[1]!Contratacion2023[[#This Row],[VALOR INICIAL CONTRATO (NUM)]]/[1]!Contratacion2023[[#This Row],[NO. PAGOS ESTIPULADOS]]</f>
        <v>#VALUE!</v>
      </c>
      <c r="Y173" s="83" t="e" cm="1">
        <f t="array" ref="Y173">_xlfn.XLOOKUP([1]!Contratacion2023[[#This Row],[VALOR CUOTA (NUM)]],[1]LISTAS!$A$114:$A$124,[1]!NIVEL_HONORARIOS_PS[PERFIL])</f>
        <v>#VALUE!</v>
      </c>
      <c r="Z173" s="67" t="s">
        <v>182</v>
      </c>
      <c r="AA173" s="67" t="s">
        <v>182</v>
      </c>
      <c r="AB173" s="67"/>
      <c r="AC173" s="67" t="s">
        <v>182</v>
      </c>
      <c r="AD173" s="67" t="s">
        <v>182</v>
      </c>
      <c r="AE173" s="204" t="s">
        <v>182</v>
      </c>
      <c r="AF173" s="67" t="s">
        <v>182</v>
      </c>
      <c r="AG173" s="77" t="s">
        <v>182</v>
      </c>
      <c r="AH173" s="37" t="s">
        <v>140</v>
      </c>
      <c r="AI173" s="37" t="str">
        <f>VLOOKUP(AH173,[1]!T_SUPERVISOR[#Data],2,FALSE)</f>
        <v>Directora Técnica</v>
      </c>
      <c r="AJ173" s="37" t="s">
        <v>141</v>
      </c>
      <c r="AK173" s="37" t="str">
        <f>VLOOKUP(AJ173,[1]!T_PROCESO[#Data],2,FALSE)</f>
        <v>Dirección Técnica</v>
      </c>
      <c r="AL173" s="38" t="s">
        <v>81</v>
      </c>
      <c r="AM173" s="70"/>
      <c r="AN173" s="70"/>
      <c r="AO173" s="70"/>
      <c r="AQ173" s="72"/>
      <c r="AR173" s="73"/>
      <c r="AS173" s="51"/>
      <c r="AU173" s="73"/>
      <c r="AV173" s="73"/>
      <c r="AW173" s="110">
        <f>IF([1]!Contratacion2023[[#This Row],[ADICIÓN/PRÓRROGA]]="NO",0)</f>
        <v>0</v>
      </c>
      <c r="AX173" s="46" t="str">
        <f>IF([1]!Contratacion2023[[#This Row],[ADICIÓN/PRÓRROGA]]="NO","N/A",[1]!Contratacion2023[[#This Row],[FECHA FIN PRORROGA]])</f>
        <v>N/A</v>
      </c>
      <c r="AY173" s="59"/>
      <c r="AZ173" s="59"/>
      <c r="BA173" s="59"/>
      <c r="BB173" s="47">
        <f>[1]!Contratacion2023[[#This Row],[VALOR INICIAL CONTRATO (NUM)]]+[1]!Contratacion2023[[#This Row],[VALOR CRP ADC]]</f>
        <v>0</v>
      </c>
      <c r="BC173" s="86">
        <f>[1]!Contratacion2023[[#This Row],[VALOR INICIAL CONTRATO (NUM)]]+[1]!Contratacion2023[[#This Row],[VALOR CRP ADC]]</f>
        <v>0</v>
      </c>
      <c r="BD173" s="86"/>
      <c r="BE173" s="86">
        <f>[1]!Contratacion2023[[#This Row],[VALOR TOTAL DEL CONTRATO]]-[1]!Contratacion2023[[#This Row],[VALOR VIGENTE]]</f>
        <v>0</v>
      </c>
      <c r="BJ173" s="51"/>
      <c r="BL173" s="73"/>
      <c r="BM173" s="51"/>
    </row>
    <row r="174" spans="1:65" x14ac:dyDescent="0.25">
      <c r="A174" s="53" t="s">
        <v>65</v>
      </c>
      <c r="B174" s="54" t="s">
        <v>66</v>
      </c>
      <c r="C174" s="54" t="s">
        <v>502</v>
      </c>
      <c r="D174" s="79" t="s">
        <v>181</v>
      </c>
      <c r="E174" s="54" t="s">
        <v>182</v>
      </c>
      <c r="F174" s="54" t="s">
        <v>265</v>
      </c>
      <c r="G174" s="55" t="s">
        <v>788</v>
      </c>
      <c r="H174" s="56" t="s">
        <v>789</v>
      </c>
      <c r="I174" s="57">
        <v>45104</v>
      </c>
      <c r="J174" s="59" t="s">
        <v>509</v>
      </c>
      <c r="K174" s="75" t="s">
        <v>788</v>
      </c>
      <c r="L174" s="59" t="s">
        <v>790</v>
      </c>
      <c r="M174" s="60" t="s">
        <v>791</v>
      </c>
      <c r="N174" s="59" t="s">
        <v>182</v>
      </c>
      <c r="O174" s="61">
        <v>900106664</v>
      </c>
      <c r="P174" s="55">
        <v>1</v>
      </c>
      <c r="Q174" s="57">
        <v>45105</v>
      </c>
      <c r="R174" s="62">
        <v>45113</v>
      </c>
      <c r="S174" s="59" t="s">
        <v>610</v>
      </c>
      <c r="T174" s="63">
        <v>45138</v>
      </c>
      <c r="U174" s="123">
        <v>1</v>
      </c>
      <c r="V174" s="64">
        <v>32422637</v>
      </c>
      <c r="W174" s="123">
        <v>1</v>
      </c>
      <c r="X174" s="212">
        <f>[1]!Contratacion2023[[#This Row],[VALOR INICIAL CONTRATO (NUM)]]/[1]!Contratacion2023[[#This Row],[NO. PAGOS ESTIPULADOS]]</f>
        <v>32422637</v>
      </c>
      <c r="Y174" s="29" t="e" cm="1">
        <f t="array" ref="Y174">_xlfn.XLOOKUP([1]!Contratacion2023[[#This Row],[VALOR CUOTA (NUM)]],[1]LISTAS!$A$114:$A$124,[1]!NIVEL_HONORARIOS_PS[PERFIL])</f>
        <v>#N/A</v>
      </c>
      <c r="Z174" s="66">
        <v>9400000002</v>
      </c>
      <c r="AA174" s="67" t="s">
        <v>792</v>
      </c>
      <c r="AB174" s="67" t="s">
        <v>531</v>
      </c>
      <c r="AC174" s="68">
        <v>45099</v>
      </c>
      <c r="AD174" s="67">
        <v>32422637</v>
      </c>
      <c r="AE174" s="72">
        <v>4600000204</v>
      </c>
      <c r="AF174" s="197">
        <v>45106</v>
      </c>
      <c r="AG174" s="213">
        <v>32422637</v>
      </c>
      <c r="AH174" s="37" t="s">
        <v>190</v>
      </c>
      <c r="AI174" s="37" t="str">
        <f>VLOOKUP(AH174,[1]!T_SUPERVISOR[#Data],2,FALSE)</f>
        <v>Directora Administrativa y Financiera</v>
      </c>
      <c r="AJ174" s="37" t="s">
        <v>242</v>
      </c>
      <c r="AK174" s="37" t="str">
        <f>VLOOKUP(AJ174,[1]!T_PROCESO[#Data],2,FALSE)</f>
        <v>Dirección Administrativa y Financiera</v>
      </c>
      <c r="AL174" s="38" t="s">
        <v>81</v>
      </c>
      <c r="AM174" s="78"/>
      <c r="AN174" s="70"/>
      <c r="AO174" s="70"/>
      <c r="AQ174" s="72"/>
      <c r="AR174" s="73"/>
      <c r="AS174" s="51"/>
      <c r="AU174" s="73"/>
      <c r="AV174" s="73"/>
      <c r="AW174" s="110">
        <f>IF([1]!Contratacion2023[[#This Row],[ADICIÓN/PRÓRROGA]]="NO",0)</f>
        <v>0</v>
      </c>
      <c r="AX174" s="46" t="str">
        <f>IF([1]!Contratacion2023[[#This Row],[ADICIÓN/PRÓRROGA]]="NO","N/A",[1]!Contratacion2023[[#This Row],[FECHA FIN PRORROGA]])</f>
        <v>N/A</v>
      </c>
      <c r="AY174" s="59"/>
      <c r="AZ174" s="59"/>
      <c r="BA174" s="59"/>
      <c r="BB174" s="47">
        <f>[1]!Contratacion2023[[#This Row],[VALOR INICIAL CONTRATO (NUM)]]+[1]!Contratacion2023[[#This Row],[VALOR CRP ADC]]</f>
        <v>32422637</v>
      </c>
      <c r="BC174" s="86">
        <f>[1]!Contratacion2023[[#This Row],[VALOR INICIAL CONTRATO (NUM)]]+[1]!Contratacion2023[[#This Row],[VALOR CRP ADC]]</f>
        <v>32422637</v>
      </c>
      <c r="BD174" s="86"/>
      <c r="BE174" s="86">
        <f>[1]!Contratacion2023[[#This Row],[VALOR TOTAL DEL CONTRATO]]-[1]!Contratacion2023[[#This Row],[VALOR VIGENTE]]</f>
        <v>0</v>
      </c>
      <c r="BJ174" s="51"/>
      <c r="BL174" s="73"/>
      <c r="BM174" s="51"/>
    </row>
    <row r="175" spans="1:65" x14ac:dyDescent="0.25">
      <c r="A175" s="53" t="s">
        <v>65</v>
      </c>
      <c r="B175" s="54" t="s">
        <v>66</v>
      </c>
      <c r="C175" s="54" t="s">
        <v>67</v>
      </c>
      <c r="D175" s="79" t="s">
        <v>181</v>
      </c>
      <c r="E175" s="54" t="s">
        <v>182</v>
      </c>
      <c r="F175" s="54" t="s">
        <v>265</v>
      </c>
      <c r="G175" s="55" t="s">
        <v>793</v>
      </c>
      <c r="H175" s="201" t="s">
        <v>794</v>
      </c>
      <c r="I175" s="57">
        <v>45105</v>
      </c>
      <c r="J175" s="59" t="s">
        <v>186</v>
      </c>
      <c r="K175" s="75" t="s">
        <v>793</v>
      </c>
      <c r="L175" s="59" t="s">
        <v>795</v>
      </c>
      <c r="M175" s="60" t="s">
        <v>796</v>
      </c>
      <c r="N175" s="59" t="s">
        <v>106</v>
      </c>
      <c r="O175" s="61">
        <v>14964787</v>
      </c>
      <c r="P175" s="55">
        <v>5</v>
      </c>
      <c r="Q175" s="57">
        <v>45105</v>
      </c>
      <c r="R175" s="62">
        <v>45113</v>
      </c>
      <c r="S175" s="59" t="s">
        <v>610</v>
      </c>
      <c r="T175" s="63">
        <v>45138</v>
      </c>
      <c r="U175" s="123">
        <v>1</v>
      </c>
      <c r="V175" s="64">
        <v>14852000</v>
      </c>
      <c r="W175" s="123">
        <v>1</v>
      </c>
      <c r="X175" s="65">
        <f>[1]!Contratacion2023[[#This Row],[VALOR INICIAL CONTRATO (NUM)]]/[1]!Contratacion2023[[#This Row],[NO. PAGOS ESTIPULADOS]]</f>
        <v>14852000</v>
      </c>
      <c r="Y175" s="29" t="e" cm="1">
        <f t="array" ref="Y175">_xlfn.XLOOKUP([1]!Contratacion2023[[#This Row],[VALOR CUOTA (NUM)]],[1]LISTAS!$A$114:$A$124,[1]!NIVEL_HONORARIOS_PS[PERFIL])</f>
        <v>#N/A</v>
      </c>
      <c r="Z175" s="66">
        <v>9900000147</v>
      </c>
      <c r="AA175" s="67" t="s">
        <v>571</v>
      </c>
      <c r="AB175" s="67" t="s">
        <v>531</v>
      </c>
      <c r="AC175" s="68">
        <v>45100</v>
      </c>
      <c r="AD175" s="67">
        <v>14852000</v>
      </c>
      <c r="AE175" s="72">
        <v>4600000202</v>
      </c>
      <c r="AF175" s="197">
        <v>45106</v>
      </c>
      <c r="AG175" s="69">
        <v>14852000</v>
      </c>
      <c r="AH175" s="37" t="s">
        <v>140</v>
      </c>
      <c r="AI175" s="37" t="str">
        <f>VLOOKUP(AH175,[1]!T_SUPERVISOR[#Data],2,FALSE)</f>
        <v>Directora Técnica</v>
      </c>
      <c r="AJ175" s="37" t="s">
        <v>141</v>
      </c>
      <c r="AK175" s="37" t="str">
        <f>VLOOKUP(AJ175,[1]!T_PROCESO[#Data],2,FALSE)</f>
        <v>Dirección Técnica</v>
      </c>
      <c r="AL175" s="38" t="s">
        <v>81</v>
      </c>
      <c r="AM175" s="78"/>
      <c r="AN175" s="70"/>
      <c r="AO175" s="70"/>
      <c r="AQ175" s="72"/>
      <c r="AR175" s="73"/>
      <c r="AS175" s="51"/>
      <c r="AU175" s="73"/>
      <c r="AV175" s="73"/>
      <c r="AW175" s="110">
        <f>IF([1]!Contratacion2023[[#This Row],[ADICIÓN/PRÓRROGA]]="NO",0)</f>
        <v>0</v>
      </c>
      <c r="AX175" s="46" t="str">
        <f>IF([1]!Contratacion2023[[#This Row],[ADICIÓN/PRÓRROGA]]="NO","N/A",[1]!Contratacion2023[[#This Row],[FECHA FIN PRORROGA]])</f>
        <v>N/A</v>
      </c>
      <c r="AY175" s="59"/>
      <c r="AZ175" s="59"/>
      <c r="BA175" s="59"/>
      <c r="BB175" s="47">
        <f>[1]!Contratacion2023[[#This Row],[VALOR INICIAL CONTRATO (NUM)]]+[1]!Contratacion2023[[#This Row],[VALOR CRP ADC]]</f>
        <v>14852000</v>
      </c>
      <c r="BC175" s="86">
        <f>[1]!Contratacion2023[[#This Row],[VALOR INICIAL CONTRATO (NUM)]]+[1]!Contratacion2023[[#This Row],[VALOR CRP ADC]]</f>
        <v>14852000</v>
      </c>
      <c r="BD175" s="86"/>
      <c r="BE175" s="86">
        <f>[1]!Contratacion2023[[#This Row],[VALOR TOTAL DEL CONTRATO]]-[1]!Contratacion2023[[#This Row],[VALOR VIGENTE]]</f>
        <v>0</v>
      </c>
      <c r="BJ175" s="51"/>
      <c r="BL175" s="73"/>
      <c r="BM175" s="51"/>
    </row>
    <row r="176" spans="1:65" x14ac:dyDescent="0.25">
      <c r="A176" s="53" t="s">
        <v>65</v>
      </c>
      <c r="B176" s="54" t="s">
        <v>66</v>
      </c>
      <c r="C176" s="54" t="s">
        <v>67</v>
      </c>
      <c r="D176" s="79" t="s">
        <v>68</v>
      </c>
      <c r="E176" s="54" t="s">
        <v>82</v>
      </c>
      <c r="F176" s="54" t="s">
        <v>70</v>
      </c>
      <c r="G176" s="55" t="s">
        <v>797</v>
      </c>
      <c r="H176" s="56" t="s">
        <v>798</v>
      </c>
      <c r="I176" s="57">
        <v>45105</v>
      </c>
      <c r="J176" s="59" t="s">
        <v>155</v>
      </c>
      <c r="K176" s="75" t="s">
        <v>797</v>
      </c>
      <c r="L176" s="59" t="s">
        <v>621</v>
      </c>
      <c r="M176" s="60" t="s">
        <v>799</v>
      </c>
      <c r="N176" s="59" t="s">
        <v>76</v>
      </c>
      <c r="O176" s="61">
        <v>1144154906</v>
      </c>
      <c r="P176" s="55">
        <v>2</v>
      </c>
      <c r="Q176" s="57">
        <v>45105</v>
      </c>
      <c r="R176" s="62">
        <v>45107</v>
      </c>
      <c r="S176" s="207" t="str">
        <f>+TEXT([1]!Contratacion2023[[#This Row],[FECHA DE INICIO (SECOP)]],"mmmm")</f>
        <v>junio</v>
      </c>
      <c r="T176" s="63">
        <v>45230</v>
      </c>
      <c r="U176" s="123">
        <v>4</v>
      </c>
      <c r="V176" s="64">
        <v>9360540</v>
      </c>
      <c r="W176" s="123">
        <v>4</v>
      </c>
      <c r="X176" s="65">
        <f>[1]!Contratacion2023[[#This Row],[VALOR INICIAL CONTRATO (NUM)]]/[1]!Contratacion2023[[#This Row],[NO. PAGOS ESTIPULADOS]]</f>
        <v>2340135</v>
      </c>
      <c r="Y176" s="29" t="str" cm="1">
        <f t="array" ref="Y176">_xlfn.XLOOKUP([1]!Contratacion2023[[#This Row],[VALOR CUOTA (NUM)]],[1]LISTAS!$A$114:$A$124,[1]!NIVEL_HONORARIOS_PS[PERFIL])</f>
        <v>TÉCNICO NIVEL I</v>
      </c>
      <c r="Z176" s="66">
        <v>9900000151</v>
      </c>
      <c r="AA176" s="67" t="s">
        <v>530</v>
      </c>
      <c r="AB176" s="67" t="s">
        <v>531</v>
      </c>
      <c r="AC176" s="68">
        <v>45104</v>
      </c>
      <c r="AD176" s="67">
        <v>21834540</v>
      </c>
      <c r="AE176" s="72">
        <v>4600000197</v>
      </c>
      <c r="AF176" s="197">
        <v>45106</v>
      </c>
      <c r="AG176" s="69">
        <v>9360540</v>
      </c>
      <c r="AH176" s="37" t="s">
        <v>215</v>
      </c>
      <c r="AI176" s="37" t="str">
        <f>VLOOKUP(AH176,[1]!T_SUPERVISOR[#Data],2,FALSE)</f>
        <v>Profesional Especializado Código 222 Grado 3</v>
      </c>
      <c r="AJ176" s="37" t="s">
        <v>216</v>
      </c>
      <c r="AK176" s="37" t="str">
        <f>VLOOKUP(AJ176,[1]!T_PROCESO[#Data],2,FALSE)</f>
        <v>Dirección General</v>
      </c>
      <c r="AL176" s="38" t="s">
        <v>287</v>
      </c>
      <c r="AM176" s="150">
        <v>45219</v>
      </c>
      <c r="AN176" s="150">
        <v>45231</v>
      </c>
      <c r="AO176" s="150">
        <v>45290</v>
      </c>
      <c r="AP176" s="71">
        <v>2</v>
      </c>
      <c r="AQ176" s="145">
        <v>45219</v>
      </c>
      <c r="AR176" s="73">
        <v>9900000209</v>
      </c>
      <c r="AS176" s="34">
        <v>45208</v>
      </c>
      <c r="AT176" s="74">
        <v>53029620</v>
      </c>
      <c r="AU176" s="73">
        <v>4600000310</v>
      </c>
      <c r="AV176" s="68">
        <v>45219</v>
      </c>
      <c r="AW176" s="110">
        <v>4680270</v>
      </c>
      <c r="AX176" s="46">
        <f>IF([1]!Contratacion2023[[#This Row],[ADICIÓN/PRÓRROGA]]="NO","N/A",[1]!Contratacion2023[[#This Row],[FECHA FIN PRORROGA]])</f>
        <v>45290</v>
      </c>
      <c r="AY176" s="75">
        <f>[1]!Contratacion2023[[#This Row],[FECHA TERMINACION AMPLIADA]]-[1]!Contratacion2023[[#This Row],[FECHA FINALIZACION INICIAL]]</f>
        <v>60</v>
      </c>
      <c r="AZ176" s="153">
        <f>[1]!Contratacion2023[[#This Row],[PLAZO DE EJECUCIÓN AMPLIADO (DIAS)]]/30</f>
        <v>2</v>
      </c>
      <c r="BA176" s="153"/>
      <c r="BB176" s="47">
        <f>[1]!Contratacion2023[[#This Row],[VALOR INICIAL CONTRATO (NUM)]]+[1]!Contratacion2023[[#This Row],[VALOR CRP ADC]]</f>
        <v>14040810</v>
      </c>
      <c r="BC176" s="86">
        <f>[1]!Contratacion2023[[#This Row],[VALOR INICIAL CONTRATO (NUM)]]+[1]!Contratacion2023[[#This Row],[VALOR CRP ADC]]</f>
        <v>14040810</v>
      </c>
      <c r="BD176" s="86"/>
      <c r="BE176" s="86">
        <f>[1]!Contratacion2023[[#This Row],[VALOR TOTAL DEL CONTRATO]]-[1]!Contratacion2023[[#This Row],[VALOR VIGENTE]]</f>
        <v>0</v>
      </c>
      <c r="BJ176" s="51"/>
      <c r="BL176" s="73"/>
      <c r="BM176" s="51"/>
    </row>
    <row r="177" spans="1:65" x14ac:dyDescent="0.25">
      <c r="A177" s="53" t="s">
        <v>65</v>
      </c>
      <c r="B177" s="54" t="s">
        <v>66</v>
      </c>
      <c r="C177" s="54" t="s">
        <v>67</v>
      </c>
      <c r="D177" s="79" t="s">
        <v>68</v>
      </c>
      <c r="E177" s="54" t="s">
        <v>82</v>
      </c>
      <c r="F177" s="54" t="s">
        <v>70</v>
      </c>
      <c r="G177" s="55" t="s">
        <v>800</v>
      </c>
      <c r="H177" s="201" t="s">
        <v>801</v>
      </c>
      <c r="I177" s="57">
        <v>45105</v>
      </c>
      <c r="J177" s="59" t="s">
        <v>155</v>
      </c>
      <c r="K177" s="75" t="s">
        <v>800</v>
      </c>
      <c r="L177" s="59" t="s">
        <v>802</v>
      </c>
      <c r="M177" s="60" t="s">
        <v>803</v>
      </c>
      <c r="N177" s="59" t="s">
        <v>106</v>
      </c>
      <c r="O177" s="61">
        <v>1112486559</v>
      </c>
      <c r="P177" s="55">
        <v>8</v>
      </c>
      <c r="Q177" s="57">
        <v>45105</v>
      </c>
      <c r="R177" s="62">
        <v>45111</v>
      </c>
      <c r="S177" s="207" t="str">
        <f>+TEXT([1]!Contratacion2023[[#This Row],[FECHA DE INICIO (SECOP)]],"mmmm")</f>
        <v>julio</v>
      </c>
      <c r="T177" s="63">
        <v>45230</v>
      </c>
      <c r="U177" s="123">
        <v>4</v>
      </c>
      <c r="V177" s="64">
        <v>12474000</v>
      </c>
      <c r="W177" s="123">
        <v>4</v>
      </c>
      <c r="X177" s="65">
        <f>[1]!Contratacion2023[[#This Row],[VALOR INICIAL CONTRATO (NUM)]]/[1]!Contratacion2023[[#This Row],[NO. PAGOS ESTIPULADOS]]</f>
        <v>3118500</v>
      </c>
      <c r="Y177" s="29" t="str" cm="1">
        <f t="array" ref="Y177">_xlfn.XLOOKUP([1]!Contratacion2023[[#This Row],[VALOR CUOTA (NUM)]],[1]LISTAS!$A$114:$A$124,[1]!NIVEL_HONORARIOS_PS[PERFIL])</f>
        <v>TÉCNICO NIVEL II</v>
      </c>
      <c r="Z177" s="66">
        <v>9900000151</v>
      </c>
      <c r="AA177" s="67" t="s">
        <v>530</v>
      </c>
      <c r="AB177" s="67" t="s">
        <v>531</v>
      </c>
      <c r="AC177" s="68">
        <v>45104</v>
      </c>
      <c r="AD177" s="67">
        <v>21834540</v>
      </c>
      <c r="AE177" s="72">
        <v>4600000203</v>
      </c>
      <c r="AF177" s="197">
        <v>45106</v>
      </c>
      <c r="AG177" s="69">
        <v>12474000</v>
      </c>
      <c r="AH177" s="37" t="s">
        <v>190</v>
      </c>
      <c r="AI177" s="37" t="str">
        <f>VLOOKUP(AH177,[1]!T_SUPERVISOR[#Data],2,FALSE)</f>
        <v>Directora Administrativa y Financiera</v>
      </c>
      <c r="AJ177" s="37" t="s">
        <v>229</v>
      </c>
      <c r="AK177" s="37" t="str">
        <f>VLOOKUP(AJ177,[1]!T_PROCESO[#Data],2,FALSE)</f>
        <v>Dirección Administrativa y Financiera</v>
      </c>
      <c r="AL177" s="38" t="s">
        <v>287</v>
      </c>
      <c r="AM177" s="200">
        <v>45219</v>
      </c>
      <c r="AN177" s="150">
        <v>45231</v>
      </c>
      <c r="AO177" s="150">
        <v>45290</v>
      </c>
      <c r="AP177" s="71">
        <v>2</v>
      </c>
      <c r="AQ177" s="145">
        <v>45219</v>
      </c>
      <c r="AR177" s="73">
        <v>9900000209</v>
      </c>
      <c r="AS177" s="34">
        <v>45208</v>
      </c>
      <c r="AT177" s="74">
        <v>53029620</v>
      </c>
      <c r="AU177" s="73">
        <v>4600000326</v>
      </c>
      <c r="AV177" s="68">
        <v>45222</v>
      </c>
      <c r="AW177" s="110">
        <v>6237000</v>
      </c>
      <c r="AX177" s="46">
        <f>IF([1]!Contratacion2023[[#This Row],[ADICIÓN/PRÓRROGA]]="NO","N/A",[1]!Contratacion2023[[#This Row],[FECHA FIN PRORROGA]])</f>
        <v>45290</v>
      </c>
      <c r="AY177" s="75">
        <f>[1]!Contratacion2023[[#This Row],[FECHA TERMINACION AMPLIADA]]-[1]!Contratacion2023[[#This Row],[FECHA FINALIZACION INICIAL]]</f>
        <v>60</v>
      </c>
      <c r="AZ177" s="153">
        <f>[1]!Contratacion2023[[#This Row],[PLAZO DE EJECUCIÓN AMPLIADO (DIAS)]]/30</f>
        <v>2</v>
      </c>
      <c r="BA177" s="153"/>
      <c r="BB177" s="47">
        <f>[1]!Contratacion2023[[#This Row],[VALOR INICIAL CONTRATO (NUM)]]+[1]!Contratacion2023[[#This Row],[VALOR CRP ADC]]</f>
        <v>18711000</v>
      </c>
      <c r="BC177" s="86">
        <f>[1]!Contratacion2023[[#This Row],[VALOR INICIAL CONTRATO (NUM)]]+[1]!Contratacion2023[[#This Row],[VALOR CRP ADC]]</f>
        <v>18711000</v>
      </c>
      <c r="BD177" s="86"/>
      <c r="BE177" s="86">
        <f>[1]!Contratacion2023[[#This Row],[VALOR TOTAL DEL CONTRATO]]-[1]!Contratacion2023[[#This Row],[VALOR VIGENTE]]</f>
        <v>0</v>
      </c>
      <c r="BJ177" s="51"/>
      <c r="BL177" s="73"/>
      <c r="BM177" s="51"/>
    </row>
    <row r="178" spans="1:65" x14ac:dyDescent="0.25">
      <c r="A178" s="53" t="s">
        <v>263</v>
      </c>
      <c r="B178" s="54" t="s">
        <v>506</v>
      </c>
      <c r="C178" s="54" t="s">
        <v>502</v>
      </c>
      <c r="D178" s="79" t="s">
        <v>181</v>
      </c>
      <c r="E178" s="54" t="s">
        <v>182</v>
      </c>
      <c r="F178" s="54" t="s">
        <v>265</v>
      </c>
      <c r="G178" s="55" t="s">
        <v>804</v>
      </c>
      <c r="H178" s="201" t="s">
        <v>805</v>
      </c>
      <c r="I178" s="57">
        <v>45103</v>
      </c>
      <c r="J178" s="59" t="s">
        <v>509</v>
      </c>
      <c r="K178" s="75">
        <v>112001</v>
      </c>
      <c r="L178" s="59" t="s">
        <v>806</v>
      </c>
      <c r="M178" s="60" t="s">
        <v>807</v>
      </c>
      <c r="N178" s="55" t="s">
        <v>182</v>
      </c>
      <c r="O178" s="61">
        <v>830037946</v>
      </c>
      <c r="P178" s="55">
        <v>3</v>
      </c>
      <c r="Q178" s="57">
        <v>45103</v>
      </c>
      <c r="R178" s="62">
        <v>45117</v>
      </c>
      <c r="S178" s="207" t="str">
        <f>+TEXT([1]!Contratacion2023[[#This Row],[FECHA DE INICIO (SECOP)]],"mmmm")</f>
        <v>julio</v>
      </c>
      <c r="T178" s="63">
        <v>45146</v>
      </c>
      <c r="U178" s="123">
        <v>1</v>
      </c>
      <c r="V178" s="64">
        <v>32467862</v>
      </c>
      <c r="W178" s="123">
        <v>1</v>
      </c>
      <c r="X178" s="191">
        <v>32467862</v>
      </c>
      <c r="Y178" s="29" t="e" cm="1">
        <f t="array" ref="Y178">_xlfn.XLOOKUP([1]!Contratacion2023[[#This Row],[VALOR CUOTA (NUM)]],[1]LISTAS!$A$114:$A$124,[1]!NIVEL_HONORARIOS_PS[PERFIL])</f>
        <v>#N/A</v>
      </c>
      <c r="Z178" s="66">
        <v>9400000001</v>
      </c>
      <c r="AA178" s="67" t="s">
        <v>808</v>
      </c>
      <c r="AB178" s="67" t="s">
        <v>531</v>
      </c>
      <c r="AC178" s="68">
        <v>45091</v>
      </c>
      <c r="AD178" s="67">
        <v>32467918</v>
      </c>
      <c r="AE178" s="72">
        <v>4600000205</v>
      </c>
      <c r="AF178" s="197">
        <v>45117</v>
      </c>
      <c r="AG178" s="69">
        <v>32467862</v>
      </c>
      <c r="AH178" s="37" t="s">
        <v>190</v>
      </c>
      <c r="AI178" s="37" t="str">
        <f>VLOOKUP(AH178,[1]!T_SUPERVISOR[#Data],2,FALSE)</f>
        <v>Directora Administrativa y Financiera</v>
      </c>
      <c r="AJ178" s="37" t="s">
        <v>229</v>
      </c>
      <c r="AK178" s="37" t="str">
        <f>VLOOKUP(AJ178,[1]!T_PROCESO[#Data],2,FALSE)</f>
        <v>Dirección Administrativa y Financiera</v>
      </c>
      <c r="AL178" s="38" t="s">
        <v>81</v>
      </c>
      <c r="AM178" s="70"/>
      <c r="AN178" s="70"/>
      <c r="AO178" s="70"/>
      <c r="AQ178" s="72"/>
      <c r="AR178" s="73"/>
      <c r="AS178" s="51"/>
      <c r="AU178" s="73"/>
      <c r="AV178" s="73"/>
      <c r="AW178" s="110">
        <f>IF([1]!Contratacion2023[[#This Row],[ADICIÓN/PRÓRROGA]]="NO",0)</f>
        <v>0</v>
      </c>
      <c r="AX178" s="46" t="str">
        <f>IF([1]!Contratacion2023[[#This Row],[ADICIÓN/PRÓRROGA]]="NO","N/A",[1]!Contratacion2023[[#This Row],[FECHA FIN PRORROGA]])</f>
        <v>N/A</v>
      </c>
      <c r="AY178" s="59"/>
      <c r="AZ178" s="59"/>
      <c r="BA178" s="59"/>
      <c r="BB178" s="86">
        <f>[1]!Contratacion2023[[#This Row],[VALOR INICIAL CONTRATO (NUM)]]+[1]!Contratacion2023[[#This Row],[VALOR CRP ADC]]</f>
        <v>32467862</v>
      </c>
      <c r="BC178" s="86">
        <f>[1]!Contratacion2023[[#This Row],[VALOR INICIAL CONTRATO (NUM)]]+[1]!Contratacion2023[[#This Row],[VALOR CRP ADC]]</f>
        <v>32467862</v>
      </c>
      <c r="BD178" s="86"/>
      <c r="BE178" s="86">
        <f>[1]!Contratacion2023[[#This Row],[VALOR TOTAL DEL CONTRATO]]-[1]!Contratacion2023[[#This Row],[VALOR VIGENTE]]</f>
        <v>0</v>
      </c>
      <c r="BJ178" s="51"/>
      <c r="BL178" s="73"/>
      <c r="BM178" s="51"/>
    </row>
    <row r="179" spans="1:65" x14ac:dyDescent="0.25">
      <c r="A179" s="53" t="s">
        <v>263</v>
      </c>
      <c r="B179" s="54" t="s">
        <v>603</v>
      </c>
      <c r="C179" s="54" t="s">
        <v>604</v>
      </c>
      <c r="D179" s="79" t="s">
        <v>181</v>
      </c>
      <c r="E179" s="54" t="s">
        <v>182</v>
      </c>
      <c r="F179" s="54" t="s">
        <v>265</v>
      </c>
      <c r="G179" s="55" t="s">
        <v>605</v>
      </c>
      <c r="H179" s="56" t="s">
        <v>606</v>
      </c>
      <c r="I179" s="57">
        <v>45104</v>
      </c>
      <c r="J179" s="59" t="s">
        <v>85</v>
      </c>
      <c r="K179" s="75" t="s">
        <v>809</v>
      </c>
      <c r="L179" s="59" t="s">
        <v>810</v>
      </c>
      <c r="M179" s="60" t="s">
        <v>811</v>
      </c>
      <c r="N179" s="59" t="s">
        <v>182</v>
      </c>
      <c r="O179" s="61">
        <v>901747995</v>
      </c>
      <c r="P179" s="55">
        <v>8</v>
      </c>
      <c r="Q179" s="57">
        <v>47361</v>
      </c>
      <c r="R179" s="171">
        <v>45170</v>
      </c>
      <c r="S179" s="59" t="s">
        <v>759</v>
      </c>
      <c r="T179" s="63">
        <v>45106</v>
      </c>
      <c r="U179" s="123">
        <v>12</v>
      </c>
      <c r="V179" s="64">
        <v>223235167</v>
      </c>
      <c r="W179" s="123" t="s">
        <v>182</v>
      </c>
      <c r="X179" s="123" t="s">
        <v>182</v>
      </c>
      <c r="Y179" s="214" t="s">
        <v>182</v>
      </c>
      <c r="Z179" s="66"/>
      <c r="AA179" s="67"/>
      <c r="AB179" s="67"/>
      <c r="AC179" s="68"/>
      <c r="AD179" s="77"/>
      <c r="AE179" s="72"/>
      <c r="AF179" s="197"/>
      <c r="AG179" s="69">
        <v>223235167</v>
      </c>
      <c r="AH179" s="37" t="s">
        <v>190</v>
      </c>
      <c r="AI179" s="37" t="str">
        <f>VLOOKUP(AH179,[1]!T_SUPERVISOR[#Data],2,FALSE)</f>
        <v>Directora Administrativa y Financiera</v>
      </c>
      <c r="AJ179" s="37" t="s">
        <v>276</v>
      </c>
      <c r="AK179" s="37" t="str">
        <f>VLOOKUP(AJ179,[1]!T_PROCESO[#Data],2,FALSE)</f>
        <v>Dirección Administrativa y Financiera</v>
      </c>
      <c r="AL179" s="38" t="s">
        <v>81</v>
      </c>
      <c r="AM179" s="78"/>
      <c r="AN179" s="70"/>
      <c r="AO179" s="70"/>
      <c r="AQ179" s="72"/>
      <c r="AR179" s="73"/>
      <c r="AS179" s="51"/>
      <c r="AU179" s="73"/>
      <c r="AV179" s="73"/>
      <c r="AW179" s="110">
        <f>IF([1]!Contratacion2023[[#This Row],[ADICIÓN/PRÓRROGA]]="NO",0)</f>
        <v>0</v>
      </c>
      <c r="AX179" s="46" t="str">
        <f>IF([1]!Contratacion2023[[#This Row],[ADICIÓN/PRÓRROGA]]="NO","N/A",[1]!Contratacion2023[[#This Row],[FECHA FIN PRORROGA]])</f>
        <v>N/A</v>
      </c>
      <c r="AY179" s="59"/>
      <c r="AZ179" s="59"/>
      <c r="BA179" s="59"/>
      <c r="BB179" s="86">
        <f>[1]!Contratacion2023[[#This Row],[VALOR INICIAL CONTRATO (NUM)]]+[1]!Contratacion2023[[#This Row],[VALOR CRP ADC]]</f>
        <v>223235167</v>
      </c>
      <c r="BC179" s="86">
        <f>[1]!Contratacion2023[[#This Row],[VALOR INICIAL CONTRATO (NUM)]]+[1]!Contratacion2023[[#This Row],[VALOR CRP ADC]]</f>
        <v>223235167</v>
      </c>
      <c r="BD179" s="86"/>
      <c r="BE179" s="86">
        <f>[1]!Contratacion2023[[#This Row],[VALOR TOTAL DEL CONTRATO]]-[1]!Contratacion2023[[#This Row],[VALOR VIGENTE]]</f>
        <v>0</v>
      </c>
      <c r="BJ179" s="51"/>
      <c r="BL179" s="73"/>
      <c r="BM179" s="51"/>
    </row>
    <row r="180" spans="1:65" x14ac:dyDescent="0.25">
      <c r="A180" s="215" t="s">
        <v>263</v>
      </c>
      <c r="B180" s="216" t="s">
        <v>603</v>
      </c>
      <c r="C180" s="216" t="s">
        <v>67</v>
      </c>
      <c r="D180" s="217" t="s">
        <v>181</v>
      </c>
      <c r="E180" s="216" t="s">
        <v>681</v>
      </c>
      <c r="F180" s="216" t="s">
        <v>265</v>
      </c>
      <c r="G180" s="169" t="s">
        <v>812</v>
      </c>
      <c r="H180" s="56" t="s">
        <v>813</v>
      </c>
      <c r="I180" s="170">
        <v>45153</v>
      </c>
      <c r="J180" s="60" t="s">
        <v>85</v>
      </c>
      <c r="K180" s="75" t="s">
        <v>814</v>
      </c>
      <c r="L180" s="59" t="s">
        <v>815</v>
      </c>
      <c r="M180" s="60" t="s">
        <v>816</v>
      </c>
      <c r="N180" s="60" t="s">
        <v>182</v>
      </c>
      <c r="O180" s="218" t="s">
        <v>817</v>
      </c>
      <c r="P180" s="169">
        <v>8</v>
      </c>
      <c r="Q180" s="170">
        <v>45189</v>
      </c>
      <c r="R180" s="171">
        <v>45198</v>
      </c>
      <c r="S180" s="60" t="s">
        <v>759</v>
      </c>
      <c r="T180" s="172">
        <v>45289</v>
      </c>
      <c r="U180" s="173">
        <v>3</v>
      </c>
      <c r="V180" s="81">
        <v>105935585</v>
      </c>
      <c r="W180" s="173" t="s">
        <v>182</v>
      </c>
      <c r="X180" s="173" t="s">
        <v>182</v>
      </c>
      <c r="Y180" s="214" t="s">
        <v>182</v>
      </c>
      <c r="Z180" s="175">
        <v>9900000165</v>
      </c>
      <c r="AA180" s="176" t="s">
        <v>530</v>
      </c>
      <c r="AB180" s="176" t="s">
        <v>531</v>
      </c>
      <c r="AC180" s="177">
        <v>45128</v>
      </c>
      <c r="AD180" s="176">
        <v>107005985</v>
      </c>
      <c r="AE180" s="178">
        <v>4600000275</v>
      </c>
      <c r="AF180" s="179">
        <v>45194</v>
      </c>
      <c r="AG180" s="180">
        <v>105935585</v>
      </c>
      <c r="AH180" s="181" t="s">
        <v>190</v>
      </c>
      <c r="AI180" s="37" t="str">
        <f>VLOOKUP(AH180,[1]!T_SUPERVISOR[#Data],2,FALSE)</f>
        <v>Directora Administrativa y Financiera</v>
      </c>
      <c r="AJ180" s="37" t="s">
        <v>276</v>
      </c>
      <c r="AK180" s="37" t="str">
        <f>VLOOKUP(AJ180,[1]!T_PROCESO[#Data],2,FALSE)</f>
        <v>Dirección Administrativa y Financiera</v>
      </c>
      <c r="AL180" s="38" t="s">
        <v>277</v>
      </c>
      <c r="AM180" s="70"/>
      <c r="AN180" s="70"/>
      <c r="AO180" s="70"/>
      <c r="AQ180" s="145">
        <v>45266</v>
      </c>
      <c r="AR180" s="73">
        <v>9900000200</v>
      </c>
      <c r="AS180" s="34">
        <v>45196</v>
      </c>
      <c r="AT180" s="74">
        <v>52967793</v>
      </c>
      <c r="AU180" s="73">
        <v>4600000414</v>
      </c>
      <c r="AV180" s="68">
        <v>45267</v>
      </c>
      <c r="AW180" s="110">
        <v>52960361</v>
      </c>
      <c r="AX180" s="46">
        <f>IF([1]!Contratacion2023[[#This Row],[ADICIÓN/PRÓRROGA]]="NO","N/A",[1]!Contratacion2023[[#This Row],[FECHA FIN PRORROGA]])</f>
        <v>0</v>
      </c>
      <c r="AY180" s="59"/>
      <c r="AZ180" s="59"/>
      <c r="BA180" s="59"/>
      <c r="BB180" s="86">
        <f>[1]!Contratacion2023[[#This Row],[VALOR INICIAL CONTRATO (NUM)]]+[1]!Contratacion2023[[#This Row],[VALOR CRP ADC]]</f>
        <v>158895946</v>
      </c>
      <c r="BC180" s="86">
        <f>[1]!Contratacion2023[[#This Row],[VALOR INICIAL CONTRATO (NUM)]]+[1]!Contratacion2023[[#This Row],[VALOR CRP ADC]]</f>
        <v>158895946</v>
      </c>
      <c r="BD180" s="86"/>
      <c r="BE180" s="86">
        <f>[1]!Contratacion2023[[#This Row],[VALOR TOTAL DEL CONTRATO]]-[1]!Contratacion2023[[#This Row],[VALOR VIGENTE]]</f>
        <v>0</v>
      </c>
      <c r="BJ180" s="51"/>
      <c r="BL180" s="73"/>
      <c r="BM180" s="51"/>
    </row>
    <row r="181" spans="1:65" x14ac:dyDescent="0.25">
      <c r="A181" s="53" t="s">
        <v>263</v>
      </c>
      <c r="B181" s="54" t="s">
        <v>264</v>
      </c>
      <c r="C181" s="54" t="s">
        <v>67</v>
      </c>
      <c r="D181" s="79" t="s">
        <v>181</v>
      </c>
      <c r="E181" s="54" t="s">
        <v>681</v>
      </c>
      <c r="F181" s="54" t="s">
        <v>265</v>
      </c>
      <c r="G181" s="55" t="s">
        <v>818</v>
      </c>
      <c r="H181" s="56" t="s">
        <v>819</v>
      </c>
      <c r="I181" s="57">
        <v>45139</v>
      </c>
      <c r="J181" s="59" t="s">
        <v>85</v>
      </c>
      <c r="K181" s="75" t="s">
        <v>818</v>
      </c>
      <c r="L181" s="59" t="s">
        <v>820</v>
      </c>
      <c r="M181" s="60" t="s">
        <v>821</v>
      </c>
      <c r="N181" s="59" t="s">
        <v>182</v>
      </c>
      <c r="O181" s="61">
        <v>10543059</v>
      </c>
      <c r="P181" s="55">
        <v>0</v>
      </c>
      <c r="Q181" s="57">
        <v>45160</v>
      </c>
      <c r="R181" s="62">
        <v>45163</v>
      </c>
      <c r="S181" s="59" t="s">
        <v>686</v>
      </c>
      <c r="T181" s="63">
        <v>45289</v>
      </c>
      <c r="U181" s="123">
        <v>5</v>
      </c>
      <c r="V181" s="64">
        <v>23164361</v>
      </c>
      <c r="W181" s="123" t="s">
        <v>182</v>
      </c>
      <c r="X181" s="123" t="s">
        <v>182</v>
      </c>
      <c r="Y181" s="198" t="s">
        <v>182</v>
      </c>
      <c r="Z181" s="66">
        <v>9900000166</v>
      </c>
      <c r="AA181" s="67" t="s">
        <v>530</v>
      </c>
      <c r="AB181" s="67" t="s">
        <v>531</v>
      </c>
      <c r="AC181" s="68">
        <v>45128</v>
      </c>
      <c r="AD181" s="67">
        <v>32443082</v>
      </c>
      <c r="AE181" s="72">
        <v>4600000260</v>
      </c>
      <c r="AF181" s="34">
        <v>45162</v>
      </c>
      <c r="AG181" s="69">
        <v>23164361</v>
      </c>
      <c r="AH181" s="37" t="s">
        <v>190</v>
      </c>
      <c r="AI181" s="37" t="str">
        <f>VLOOKUP(AH181,[1]!T_SUPERVISOR[#Data],2,FALSE)</f>
        <v>Directora Administrativa y Financiera</v>
      </c>
      <c r="AJ181" s="37" t="s">
        <v>276</v>
      </c>
      <c r="AK181" s="37" t="str">
        <f>VLOOKUP(AJ181,[1]!T_PROCESO[#Data],2,FALSE)</f>
        <v>Dirección Administrativa y Financiera</v>
      </c>
      <c r="AL181" s="38" t="s">
        <v>277</v>
      </c>
      <c r="AM181" s="70"/>
      <c r="AN181" s="70"/>
      <c r="AO181" s="70"/>
      <c r="AQ181" s="145">
        <v>45219</v>
      </c>
      <c r="AR181" s="73">
        <v>9900000201</v>
      </c>
      <c r="AS181" s="34">
        <v>45196</v>
      </c>
      <c r="AT181" s="74">
        <v>11582181</v>
      </c>
      <c r="AU181" s="73">
        <v>4600000339</v>
      </c>
      <c r="AV181" s="68">
        <v>45223</v>
      </c>
      <c r="AW181" s="74">
        <v>11582180</v>
      </c>
      <c r="AX181" s="46">
        <f>IF([1]!Contratacion2023[[#This Row],[ADICIÓN/PRÓRROGA]]="NO","N/A",[1]!Contratacion2023[[#This Row],[FECHA FIN PRORROGA]])</f>
        <v>0</v>
      </c>
      <c r="AZ181" s="153"/>
      <c r="BA181" s="153"/>
      <c r="BB181" s="86">
        <f>[1]!Contratacion2023[[#This Row],[VALOR INICIAL CONTRATO (NUM)]]+[1]!Contratacion2023[[#This Row],[VALOR CRP ADC]]</f>
        <v>34746541</v>
      </c>
      <c r="BC181" s="86">
        <f>[1]!Contratacion2023[[#This Row],[VALOR INICIAL CONTRATO (NUM)]]+[1]!Contratacion2023[[#This Row],[VALOR CRP ADC]]</f>
        <v>34746541</v>
      </c>
      <c r="BD181" s="86"/>
      <c r="BE181" s="86">
        <f>[1]!Contratacion2023[[#This Row],[VALOR TOTAL DEL CONTRATO]]-[1]!Contratacion2023[[#This Row],[VALOR VIGENTE]]</f>
        <v>0</v>
      </c>
      <c r="BJ181" s="51"/>
      <c r="BL181" s="73"/>
      <c r="BM181" s="51"/>
    </row>
    <row r="182" spans="1:65" x14ac:dyDescent="0.25">
      <c r="A182" s="53" t="s">
        <v>263</v>
      </c>
      <c r="B182" s="54" t="s">
        <v>603</v>
      </c>
      <c r="C182" s="54" t="s">
        <v>822</v>
      </c>
      <c r="D182" s="79" t="s">
        <v>181</v>
      </c>
      <c r="E182" s="54" t="s">
        <v>182</v>
      </c>
      <c r="F182" s="54" t="s">
        <v>265</v>
      </c>
      <c r="G182" s="55" t="s">
        <v>823</v>
      </c>
      <c r="H182" s="56" t="s">
        <v>824</v>
      </c>
      <c r="I182" s="57">
        <v>45170</v>
      </c>
      <c r="J182" s="59" t="s">
        <v>186</v>
      </c>
      <c r="K182" s="75" t="s">
        <v>823</v>
      </c>
      <c r="L182" s="59" t="s">
        <v>825</v>
      </c>
      <c r="M182" s="60" t="s">
        <v>826</v>
      </c>
      <c r="N182" s="59" t="s">
        <v>182</v>
      </c>
      <c r="O182" s="61">
        <v>900078840</v>
      </c>
      <c r="P182" s="55">
        <v>0</v>
      </c>
      <c r="Q182" s="57">
        <v>45213</v>
      </c>
      <c r="R182" s="62">
        <v>45226</v>
      </c>
      <c r="S182" s="59" t="s">
        <v>827</v>
      </c>
      <c r="T182" s="63">
        <v>45245</v>
      </c>
      <c r="U182" s="123">
        <v>2</v>
      </c>
      <c r="V182" s="64">
        <v>100865503</v>
      </c>
      <c r="W182" s="123" t="s">
        <v>182</v>
      </c>
      <c r="X182" s="219" t="s">
        <v>182</v>
      </c>
      <c r="Y182" s="214" t="s">
        <v>182</v>
      </c>
      <c r="Z182" s="66">
        <v>9400000006</v>
      </c>
      <c r="AA182" s="67" t="s">
        <v>828</v>
      </c>
      <c r="AB182" s="67" t="s">
        <v>531</v>
      </c>
      <c r="AC182" s="68">
        <v>45166</v>
      </c>
      <c r="AD182" s="67">
        <v>101749271</v>
      </c>
      <c r="AE182" s="72">
        <v>4600000341</v>
      </c>
      <c r="AF182" s="34">
        <v>45226</v>
      </c>
      <c r="AG182" s="69">
        <v>100865503</v>
      </c>
      <c r="AH182" s="37" t="s">
        <v>190</v>
      </c>
      <c r="AI182" s="37" t="str">
        <f>VLOOKUP(AH182,[1]!T_SUPERVISOR[#Data],2,FALSE)</f>
        <v>Directora Administrativa y Financiera</v>
      </c>
      <c r="AJ182" s="37" t="s">
        <v>276</v>
      </c>
      <c r="AK182" s="37" t="str">
        <f>VLOOKUP(AJ182,[1]!T_PROCESO[#Data],2,FALSE)</f>
        <v>Dirección Administrativa y Financiera</v>
      </c>
      <c r="AL182" s="38" t="s">
        <v>675</v>
      </c>
      <c r="AM182" s="200">
        <v>45244</v>
      </c>
      <c r="AN182" s="200">
        <v>45246</v>
      </c>
      <c r="AO182" s="200">
        <v>45280</v>
      </c>
      <c r="AP182" s="71">
        <v>1</v>
      </c>
      <c r="AQ182" s="145">
        <v>45244</v>
      </c>
      <c r="AR182" s="72">
        <v>99000000014</v>
      </c>
      <c r="AS182" s="34">
        <v>45244</v>
      </c>
      <c r="AT182" s="74">
        <v>50432751</v>
      </c>
      <c r="AU182" s="73">
        <v>4600000386</v>
      </c>
      <c r="AV182" s="68">
        <v>45245</v>
      </c>
      <c r="AW182" s="220">
        <v>49857109</v>
      </c>
      <c r="AX182" s="46">
        <f>IF([1]!Contratacion2023[[#This Row],[ADICIÓN/PRÓRROGA]]="NO","N/A",[1]!Contratacion2023[[#This Row],[FECHA FIN PRORROGA]])</f>
        <v>45280</v>
      </c>
      <c r="AY182" s="59"/>
      <c r="AZ182" s="59"/>
      <c r="BA182" s="59"/>
      <c r="BB182" s="86">
        <f>[1]!Contratacion2023[[#This Row],[VALOR INICIAL CONTRATO (NUM)]]+[1]!Contratacion2023[[#This Row],[VALOR CRP ADC]]</f>
        <v>150722612</v>
      </c>
      <c r="BC182" s="86">
        <f>[1]!Contratacion2023[[#This Row],[VALOR INICIAL CONTRATO (NUM)]]+[1]!Contratacion2023[[#This Row],[VALOR CRP ADC]]</f>
        <v>150722612</v>
      </c>
      <c r="BD182" s="86"/>
      <c r="BE182" s="86">
        <f>[1]!Contratacion2023[[#This Row],[VALOR TOTAL DEL CONTRATO]]-[1]!Contratacion2023[[#This Row],[VALOR VIGENTE]]</f>
        <v>0</v>
      </c>
      <c r="BJ182" s="51"/>
      <c r="BL182" s="73"/>
      <c r="BM182" s="51"/>
    </row>
    <row r="183" spans="1:65" x14ac:dyDescent="0.25">
      <c r="A183" s="53" t="s">
        <v>263</v>
      </c>
      <c r="B183" s="54" t="s">
        <v>603</v>
      </c>
      <c r="D183" s="79" t="s">
        <v>181</v>
      </c>
      <c r="E183" s="54" t="s">
        <v>182</v>
      </c>
      <c r="F183" s="54" t="s">
        <v>265</v>
      </c>
      <c r="G183" s="169" t="s">
        <v>829</v>
      </c>
      <c r="H183" s="56" t="s">
        <v>182</v>
      </c>
      <c r="I183" s="57">
        <v>45188</v>
      </c>
      <c r="J183" s="59" t="s">
        <v>155</v>
      </c>
      <c r="K183" s="75" t="s">
        <v>829</v>
      </c>
      <c r="L183" s="59" t="s">
        <v>830</v>
      </c>
      <c r="M183" s="60" t="s">
        <v>831</v>
      </c>
      <c r="N183" s="59" t="s">
        <v>182</v>
      </c>
      <c r="O183" s="61" t="s">
        <v>182</v>
      </c>
      <c r="P183" s="55" t="s">
        <v>182</v>
      </c>
      <c r="Q183" s="57" t="s">
        <v>182</v>
      </c>
      <c r="R183" s="62" t="s">
        <v>182</v>
      </c>
      <c r="S183" s="59" t="s">
        <v>182</v>
      </c>
      <c r="T183" s="63" t="s">
        <v>182</v>
      </c>
      <c r="U183" s="64" t="s">
        <v>182</v>
      </c>
      <c r="V183" s="64" t="s">
        <v>182</v>
      </c>
      <c r="W183" s="123" t="s">
        <v>182</v>
      </c>
      <c r="X183" s="82" t="s">
        <v>182</v>
      </c>
      <c r="Y183" s="83" t="str" cm="1">
        <f t="array" ref="Y183">_xlfn.XLOOKUP([1]!Contratacion2023[[#This Row],[VALOR CUOTA (NUM)]],[1]LISTAS!$A$114:$A$124,[1]!NIVEL_HONORARIOS_PS[PERFIL])</f>
        <v>N/A</v>
      </c>
      <c r="Z183" s="66" t="s">
        <v>182</v>
      </c>
      <c r="AA183" s="67" t="s">
        <v>182</v>
      </c>
      <c r="AB183" s="67"/>
      <c r="AC183" s="84" t="s">
        <v>182</v>
      </c>
      <c r="AD183" s="67" t="s">
        <v>182</v>
      </c>
      <c r="AE183" s="85" t="s">
        <v>182</v>
      </c>
      <c r="AF183" s="84" t="s">
        <v>182</v>
      </c>
      <c r="AG183" s="69" t="s">
        <v>182</v>
      </c>
      <c r="AH183" s="37" t="s">
        <v>182</v>
      </c>
      <c r="AI183" s="37" t="s">
        <v>182</v>
      </c>
      <c r="AJ183" s="37" t="s">
        <v>182</v>
      </c>
      <c r="AK183" s="37" t="s">
        <v>182</v>
      </c>
      <c r="AM183" s="70"/>
      <c r="AN183" s="70"/>
      <c r="AO183" s="70"/>
      <c r="AQ183" s="72"/>
      <c r="AR183" s="73"/>
      <c r="AS183" s="51"/>
      <c r="AU183" s="73"/>
      <c r="AV183" s="73"/>
      <c r="AW183" s="110"/>
      <c r="AX183" s="46">
        <f>IF([1]!Contratacion2023[[#This Row],[ADICIÓN/PRÓRROGA]]="NO","N/A",[1]!Contratacion2023[[#This Row],[FECHA FIN PRORROGA]])</f>
        <v>0</v>
      </c>
      <c r="AY183" s="59"/>
      <c r="AZ183" s="59"/>
      <c r="BA183" s="59"/>
      <c r="BB183" s="86"/>
      <c r="BC183" s="86"/>
      <c r="BD183" s="86"/>
      <c r="BE183" s="86">
        <f>[1]!Contratacion2023[[#This Row],[VALOR TOTAL DEL CONTRATO]]-[1]!Contratacion2023[[#This Row],[VALOR VIGENTE]]</f>
        <v>0</v>
      </c>
      <c r="BJ183" s="51"/>
      <c r="BL183" s="73"/>
      <c r="BM183" s="51"/>
    </row>
    <row r="184" spans="1:65" x14ac:dyDescent="0.25">
      <c r="A184" s="53" t="s">
        <v>263</v>
      </c>
      <c r="B184" s="54" t="s">
        <v>264</v>
      </c>
      <c r="C184" s="54" t="s">
        <v>653</v>
      </c>
      <c r="D184" s="79" t="s">
        <v>181</v>
      </c>
      <c r="E184" s="54" t="s">
        <v>182</v>
      </c>
      <c r="F184" s="54" t="s">
        <v>265</v>
      </c>
      <c r="G184" s="169" t="s">
        <v>832</v>
      </c>
      <c r="H184" s="56" t="s">
        <v>833</v>
      </c>
      <c r="I184" s="57">
        <v>45188</v>
      </c>
      <c r="J184" s="59" t="s">
        <v>186</v>
      </c>
      <c r="K184" s="75" t="s">
        <v>832</v>
      </c>
      <c r="L184" s="59" t="s">
        <v>834</v>
      </c>
      <c r="M184" s="60" t="s">
        <v>835</v>
      </c>
      <c r="N184" s="59" t="s">
        <v>182</v>
      </c>
      <c r="O184" s="61">
        <v>901475189</v>
      </c>
      <c r="P184" s="55">
        <v>1</v>
      </c>
      <c r="Q184" s="57">
        <v>45205</v>
      </c>
      <c r="R184" s="62">
        <v>45233</v>
      </c>
      <c r="S184" s="59" t="s">
        <v>836</v>
      </c>
      <c r="T184" s="63">
        <v>45291</v>
      </c>
      <c r="U184" s="123">
        <v>3</v>
      </c>
      <c r="V184" s="64">
        <v>23809128</v>
      </c>
      <c r="W184" s="123" t="s">
        <v>182</v>
      </c>
      <c r="X184" s="123" t="s">
        <v>182</v>
      </c>
      <c r="Y184" s="82" t="s">
        <v>182</v>
      </c>
      <c r="Z184" s="66">
        <v>9900000176</v>
      </c>
      <c r="AA184" s="67" t="s">
        <v>837</v>
      </c>
      <c r="AB184" s="67" t="s">
        <v>531</v>
      </c>
      <c r="AC184" s="68">
        <v>45161</v>
      </c>
      <c r="AD184" s="67">
        <v>32033383</v>
      </c>
      <c r="AE184" s="72">
        <v>4600000342</v>
      </c>
      <c r="AF184" s="34">
        <v>45230</v>
      </c>
      <c r="AG184" s="221">
        <v>23809128</v>
      </c>
      <c r="AH184" s="37" t="s">
        <v>190</v>
      </c>
      <c r="AI184" s="37" t="str">
        <f>VLOOKUP(AH184,[1]!T_SUPERVISOR[#Data],2,FALSE)</f>
        <v>Directora Administrativa y Financiera</v>
      </c>
      <c r="AJ184" s="37" t="s">
        <v>276</v>
      </c>
      <c r="AK184" s="37" t="str">
        <f>VLOOKUP(AJ184,[1]!T_PROCESO[#Data],2,FALSE)</f>
        <v>Dirección Administrativa y Financiera</v>
      </c>
      <c r="AL184" s="38" t="s">
        <v>81</v>
      </c>
      <c r="AM184" s="70"/>
      <c r="AN184" s="70"/>
      <c r="AO184" s="70"/>
      <c r="AQ184" s="72"/>
      <c r="AR184" s="73"/>
      <c r="AS184" s="51"/>
      <c r="AU184" s="73"/>
      <c r="AV184" s="73"/>
      <c r="AW184" s="110">
        <f>IF([1]!Contratacion2023[[#This Row],[ADICIÓN/PRÓRROGA]]="NO",0)</f>
        <v>0</v>
      </c>
      <c r="AX184" s="46" t="str">
        <f>IF([1]!Contratacion2023[[#This Row],[ADICIÓN/PRÓRROGA]]="NO","N/A",[1]!Contratacion2023[[#This Row],[FECHA FIN PRORROGA]])</f>
        <v>N/A</v>
      </c>
      <c r="AY184" s="59"/>
      <c r="AZ184" s="59"/>
      <c r="BA184" s="59"/>
      <c r="BB184" s="86">
        <f>[1]!Contratacion2023[[#This Row],[VALOR INICIAL CONTRATO (NUM)]]+[1]!Contratacion2023[[#This Row],[VALOR CRP ADC]]</f>
        <v>23809128</v>
      </c>
      <c r="BC184" s="86">
        <f>[1]!Contratacion2023[[#This Row],[VALOR INICIAL CONTRATO (NUM)]]+[1]!Contratacion2023[[#This Row],[VALOR CRP ADC]]</f>
        <v>23809128</v>
      </c>
      <c r="BD184" s="86"/>
      <c r="BE184" s="86">
        <f>[1]!Contratacion2023[[#This Row],[VALOR TOTAL DEL CONTRATO]]-[1]!Contratacion2023[[#This Row],[VALOR VIGENTE]]</f>
        <v>0</v>
      </c>
      <c r="BJ184" s="51"/>
      <c r="BL184" s="73"/>
      <c r="BM184" s="51"/>
    </row>
    <row r="185" spans="1:65" x14ac:dyDescent="0.25">
      <c r="A185" s="53" t="s">
        <v>263</v>
      </c>
      <c r="B185" s="54" t="s">
        <v>264</v>
      </c>
      <c r="C185" s="54" t="s">
        <v>502</v>
      </c>
      <c r="D185" s="79" t="s">
        <v>181</v>
      </c>
      <c r="E185" s="54" t="s">
        <v>182</v>
      </c>
      <c r="F185" s="54" t="s">
        <v>265</v>
      </c>
      <c r="G185" s="169" t="s">
        <v>838</v>
      </c>
      <c r="H185" s="56" t="s">
        <v>839</v>
      </c>
      <c r="I185" s="57">
        <v>45099</v>
      </c>
      <c r="J185" s="59" t="s">
        <v>85</v>
      </c>
      <c r="K185" s="75" t="s">
        <v>838</v>
      </c>
      <c r="L185" s="59" t="s">
        <v>840</v>
      </c>
      <c r="M185" s="60" t="s">
        <v>841</v>
      </c>
      <c r="N185" s="59" t="s">
        <v>182</v>
      </c>
      <c r="O185" s="61">
        <v>830065750</v>
      </c>
      <c r="P185" s="55">
        <v>6</v>
      </c>
      <c r="Q185" s="57">
        <v>45208</v>
      </c>
      <c r="R185" s="62">
        <v>45218</v>
      </c>
      <c r="S185" s="59" t="s">
        <v>827</v>
      </c>
      <c r="T185" s="63">
        <v>45260</v>
      </c>
      <c r="U185" s="123">
        <v>2</v>
      </c>
      <c r="V185" s="64">
        <v>23956842</v>
      </c>
      <c r="W185" s="123" t="s">
        <v>182</v>
      </c>
      <c r="X185" s="219" t="s">
        <v>182</v>
      </c>
      <c r="Y185" s="65" t="s">
        <v>182</v>
      </c>
      <c r="Z185" s="66">
        <v>9400000005</v>
      </c>
      <c r="AA185" s="67" t="s">
        <v>842</v>
      </c>
      <c r="AB185" s="67" t="s">
        <v>531</v>
      </c>
      <c r="AC185" s="68">
        <v>45156</v>
      </c>
      <c r="AD185" s="67">
        <v>26000000</v>
      </c>
      <c r="AE185" s="72">
        <v>4600000286</v>
      </c>
      <c r="AF185" s="34">
        <v>45218</v>
      </c>
      <c r="AG185" s="69">
        <v>23956842</v>
      </c>
      <c r="AH185" s="37" t="s">
        <v>140</v>
      </c>
      <c r="AI185" s="37" t="str">
        <f>VLOOKUP(AH185,[1]!T_SUPERVISOR[#Data],2,FALSE)</f>
        <v>Directora Técnica</v>
      </c>
      <c r="AJ185" s="37" t="s">
        <v>141</v>
      </c>
      <c r="AK185" s="37" t="str">
        <f>VLOOKUP(AJ185,[1]!T_PROCESO[#Data],2,FALSE)</f>
        <v>Dirección Técnica</v>
      </c>
      <c r="AL185" s="38" t="s">
        <v>81</v>
      </c>
      <c r="AM185" s="70"/>
      <c r="AN185" s="70"/>
      <c r="AO185" s="70"/>
      <c r="AQ185" s="72"/>
      <c r="AR185" s="73"/>
      <c r="AS185" s="51"/>
      <c r="AU185" s="73"/>
      <c r="AV185" s="73"/>
      <c r="AW185" s="110">
        <f>IF([1]!Contratacion2023[[#This Row],[ADICIÓN/PRÓRROGA]]="NO",0)</f>
        <v>0</v>
      </c>
      <c r="AX185" s="46" t="str">
        <f>IF([1]!Contratacion2023[[#This Row],[ADICIÓN/PRÓRROGA]]="NO","N/A",[1]!Contratacion2023[[#This Row],[FECHA FIN PRORROGA]])</f>
        <v>N/A</v>
      </c>
      <c r="AY185" s="59"/>
      <c r="AZ185" s="59"/>
      <c r="BA185" s="59"/>
      <c r="BB185" s="86">
        <f>[1]!Contratacion2023[[#This Row],[VALOR INICIAL CONTRATO (NUM)]]+[1]!Contratacion2023[[#This Row],[VALOR CRP ADC]]</f>
        <v>23956842</v>
      </c>
      <c r="BC185" s="86">
        <f>[1]!Contratacion2023[[#This Row],[VALOR INICIAL CONTRATO (NUM)]]+[1]!Contratacion2023[[#This Row],[VALOR CRP ADC]]</f>
        <v>23956842</v>
      </c>
      <c r="BD185" s="86"/>
      <c r="BE185" s="86">
        <f>[1]!Contratacion2023[[#This Row],[VALOR TOTAL DEL CONTRATO]]-[1]!Contratacion2023[[#This Row],[VALOR VIGENTE]]</f>
        <v>0</v>
      </c>
      <c r="BJ185" s="51"/>
      <c r="BL185" s="73"/>
      <c r="BM185" s="51"/>
    </row>
    <row r="186" spans="1:65" x14ac:dyDescent="0.25">
      <c r="A186" s="53" t="s">
        <v>263</v>
      </c>
      <c r="B186" s="54" t="s">
        <v>264</v>
      </c>
      <c r="C186" s="54" t="s">
        <v>67</v>
      </c>
      <c r="D186" s="79" t="s">
        <v>181</v>
      </c>
      <c r="E186" s="54" t="s">
        <v>681</v>
      </c>
      <c r="F186" s="54" t="s">
        <v>265</v>
      </c>
      <c r="G186" s="169" t="s">
        <v>843</v>
      </c>
      <c r="H186" s="56" t="s">
        <v>844</v>
      </c>
      <c r="I186" s="57">
        <v>45204</v>
      </c>
      <c r="J186" s="59" t="s">
        <v>155</v>
      </c>
      <c r="K186" s="75" t="s">
        <v>843</v>
      </c>
      <c r="L186" s="59" t="s">
        <v>830</v>
      </c>
      <c r="M186" s="60" t="s">
        <v>845</v>
      </c>
      <c r="N186" s="59" t="s">
        <v>182</v>
      </c>
      <c r="O186" s="61">
        <v>800195522</v>
      </c>
      <c r="P186" s="55">
        <v>1</v>
      </c>
      <c r="Q186" s="57">
        <v>45222</v>
      </c>
      <c r="R186" s="62">
        <v>45224</v>
      </c>
      <c r="S186" s="59" t="s">
        <v>827</v>
      </c>
      <c r="T186" s="63">
        <v>45289</v>
      </c>
      <c r="U186" s="123">
        <v>3</v>
      </c>
      <c r="V186" s="64">
        <v>27470381</v>
      </c>
      <c r="W186" s="123" t="s">
        <v>182</v>
      </c>
      <c r="X186" s="219" t="s">
        <v>182</v>
      </c>
      <c r="Y186" s="65" t="s">
        <v>182</v>
      </c>
      <c r="Z186" s="66">
        <v>9900000177</v>
      </c>
      <c r="AA186" s="67" t="s">
        <v>530</v>
      </c>
      <c r="AB186" s="67" t="s">
        <v>531</v>
      </c>
      <c r="AC186" s="68">
        <v>45161</v>
      </c>
      <c r="AD186" s="67">
        <v>31216552</v>
      </c>
      <c r="AE186" s="72">
        <v>4600000240</v>
      </c>
      <c r="AF186" s="34">
        <v>45223</v>
      </c>
      <c r="AG186" s="69">
        <v>27470381</v>
      </c>
      <c r="AH186" s="37" t="s">
        <v>190</v>
      </c>
      <c r="AI186" s="37" t="str">
        <f>VLOOKUP(AH186,[1]!T_SUPERVISOR[#Data],2,FALSE)</f>
        <v>Directora Administrativa y Financiera</v>
      </c>
      <c r="AJ186" s="37" t="s">
        <v>276</v>
      </c>
      <c r="AK186" s="37" t="str">
        <f>VLOOKUP(AJ186,[1]!T_PROCESO[#Data],2,FALSE)</f>
        <v>Dirección Administrativa y Financiera</v>
      </c>
      <c r="AL186" s="38" t="s">
        <v>81</v>
      </c>
      <c r="AM186" s="70"/>
      <c r="AN186" s="70"/>
      <c r="AO186" s="70"/>
      <c r="AQ186" s="72"/>
      <c r="AR186" s="73"/>
      <c r="AS186" s="51"/>
      <c r="AU186" s="73"/>
      <c r="AV186" s="73"/>
      <c r="AW186" s="110">
        <f>IF([1]!Contratacion2023[[#This Row],[ADICIÓN/PRÓRROGA]]="NO",0)</f>
        <v>0</v>
      </c>
      <c r="AX186" s="46" t="str">
        <f>IF([1]!Contratacion2023[[#This Row],[ADICIÓN/PRÓRROGA]]="NO","N/A",[1]!Contratacion2023[[#This Row],[FECHA FIN PRORROGA]])</f>
        <v>N/A</v>
      </c>
      <c r="AY186" s="59"/>
      <c r="AZ186" s="59"/>
      <c r="BA186" s="59"/>
      <c r="BB186" s="86">
        <f>[1]!Contratacion2023[[#This Row],[VALOR INICIAL CONTRATO (NUM)]]+[1]!Contratacion2023[[#This Row],[VALOR CRP ADC]]</f>
        <v>27470381</v>
      </c>
      <c r="BC186" s="86">
        <f>[1]!Contratacion2023[[#This Row],[VALOR INICIAL CONTRATO (NUM)]]+[1]!Contratacion2023[[#This Row],[VALOR CRP ADC]]</f>
        <v>27470381</v>
      </c>
      <c r="BD186" s="86"/>
      <c r="BE186" s="86">
        <f>[1]!Contratacion2023[[#This Row],[VALOR TOTAL DEL CONTRATO]]-[1]!Contratacion2023[[#This Row],[VALOR VIGENTE]]</f>
        <v>0</v>
      </c>
      <c r="BJ186" s="51"/>
      <c r="BL186" s="73"/>
      <c r="BM186" s="51"/>
    </row>
    <row r="187" spans="1:65" x14ac:dyDescent="0.25">
      <c r="A187" s="53" t="s">
        <v>65</v>
      </c>
      <c r="B187" s="54" t="s">
        <v>66</v>
      </c>
      <c r="C187" s="54" t="s">
        <v>67</v>
      </c>
      <c r="D187" s="79" t="s">
        <v>68</v>
      </c>
      <c r="E187" s="54" t="s">
        <v>82</v>
      </c>
      <c r="F187" s="54" t="s">
        <v>846</v>
      </c>
      <c r="G187" s="55" t="s">
        <v>847</v>
      </c>
      <c r="H187" s="56" t="s">
        <v>848</v>
      </c>
      <c r="I187" s="57">
        <v>45244</v>
      </c>
      <c r="J187" s="59" t="s">
        <v>155</v>
      </c>
      <c r="K187" s="75" t="s">
        <v>847</v>
      </c>
      <c r="L187" s="59" t="s">
        <v>849</v>
      </c>
      <c r="M187" s="60" t="s">
        <v>285</v>
      </c>
      <c r="N187" s="59" t="s">
        <v>76</v>
      </c>
      <c r="O187" s="61">
        <v>1006183665</v>
      </c>
      <c r="P187" s="55">
        <v>5</v>
      </c>
      <c r="Q187" s="57">
        <v>45245</v>
      </c>
      <c r="R187" s="62">
        <v>45247</v>
      </c>
      <c r="S187" s="59" t="s">
        <v>836</v>
      </c>
      <c r="T187" s="63">
        <v>45290</v>
      </c>
      <c r="U187" s="123">
        <v>2</v>
      </c>
      <c r="V187" s="64">
        <v>3579030</v>
      </c>
      <c r="W187" s="123">
        <v>2</v>
      </c>
      <c r="X187" s="65">
        <f>[1]!Contratacion2023[[#This Row],[VALOR INICIAL CONTRATO (NUM)]]/[1]!Contratacion2023[[#This Row],[NO. PAGOS ESTIPULADOS]]</f>
        <v>1789515</v>
      </c>
      <c r="Y187" s="29" t="str" cm="1">
        <f t="array" ref="Y187">_xlfn.XLOOKUP([1]!Contratacion2023[[#This Row],[VALOR CUOTA (NUM)]],[1]LISTAS!$A$114:$A$124,[1]!NIVEL_HONORARIOS_PS[PERFIL])</f>
        <v>ASISTENCIAL NIVEL II</v>
      </c>
      <c r="Z187" s="66">
        <v>9900000227</v>
      </c>
      <c r="AA187" s="67" t="s">
        <v>571</v>
      </c>
      <c r="AB187" s="67" t="s">
        <v>531</v>
      </c>
      <c r="AC187" s="68">
        <v>45217</v>
      </c>
      <c r="AD187" s="67">
        <v>47588360</v>
      </c>
      <c r="AE187" s="72">
        <v>4600000389</v>
      </c>
      <c r="AF187" s="34">
        <v>45247</v>
      </c>
      <c r="AG187" s="69">
        <v>3579030</v>
      </c>
      <c r="AH187" s="37" t="s">
        <v>162</v>
      </c>
      <c r="AI187" s="37" t="str">
        <f>VLOOKUP(AH187,[1]!T_SUPERVISOR[#Data],2,FALSE)</f>
        <v>Profesional Universitario Código 219 Grado 1</v>
      </c>
      <c r="AJ187" s="37" t="s">
        <v>286</v>
      </c>
      <c r="AK187" s="37" t="str">
        <f>VLOOKUP(AJ187,[1]!T_PROCESO[#Data],2,FALSE)</f>
        <v>Dirección Técnica</v>
      </c>
      <c r="AL187" s="38" t="s">
        <v>81</v>
      </c>
      <c r="AM187" s="70"/>
      <c r="AN187" s="70"/>
      <c r="AO187" s="70"/>
      <c r="AQ187" s="72"/>
      <c r="AR187" s="73"/>
      <c r="AS187" s="51"/>
      <c r="AU187" s="73"/>
      <c r="AV187" s="73"/>
      <c r="AW187" s="110">
        <f>IF([1]!Contratacion2023[[#This Row],[ADICIÓN/PRÓRROGA]]="NO",0)</f>
        <v>0</v>
      </c>
      <c r="AX187" s="46" t="str">
        <f>IF([1]!Contratacion2023[[#This Row],[ADICIÓN/PRÓRROGA]]="NO","N/A",[1]!Contratacion2023[[#This Row],[FECHA FIN PRORROGA]])</f>
        <v>N/A</v>
      </c>
      <c r="AY187" s="59"/>
      <c r="AZ187" s="59"/>
      <c r="BA187" s="59"/>
      <c r="BB187" s="47">
        <f>[1]!Contratacion2023[[#This Row],[VALOR INICIAL CONTRATO (NUM)]]+[1]!Contratacion2023[[#This Row],[VALOR CRP ADC]]</f>
        <v>3579030</v>
      </c>
      <c r="BC187" s="86">
        <f>[1]!Contratacion2023[[#This Row],[VALOR INICIAL CONTRATO (NUM)]]+[1]!Contratacion2023[[#This Row],[VALOR CRP ADC]]</f>
        <v>3579030</v>
      </c>
      <c r="BD187" s="86"/>
      <c r="BE187" s="86">
        <f>[1]!Contratacion2023[[#This Row],[VALOR TOTAL DEL CONTRATO]]-[1]!Contratacion2023[[#This Row],[VALOR VIGENTE]]</f>
        <v>0</v>
      </c>
      <c r="BJ187" s="51"/>
      <c r="BL187" s="73"/>
      <c r="BM187" s="51"/>
    </row>
    <row r="188" spans="1:65" x14ac:dyDescent="0.25">
      <c r="A188" s="53" t="s">
        <v>65</v>
      </c>
      <c r="B188" s="54" t="s">
        <v>66</v>
      </c>
      <c r="C188" s="54" t="s">
        <v>67</v>
      </c>
      <c r="D188" s="79" t="s">
        <v>68</v>
      </c>
      <c r="E188" s="54" t="s">
        <v>82</v>
      </c>
      <c r="F188" s="54" t="s">
        <v>846</v>
      </c>
      <c r="G188" s="55" t="s">
        <v>850</v>
      </c>
      <c r="H188" s="56" t="s">
        <v>851</v>
      </c>
      <c r="I188" s="57">
        <v>45232</v>
      </c>
      <c r="J188" s="59" t="s">
        <v>155</v>
      </c>
      <c r="K188" s="75" t="s">
        <v>850</v>
      </c>
      <c r="L188" s="59" t="s">
        <v>849</v>
      </c>
      <c r="M188" s="60" t="s">
        <v>295</v>
      </c>
      <c r="N188" s="59" t="s">
        <v>76</v>
      </c>
      <c r="O188" s="61">
        <v>34554114</v>
      </c>
      <c r="P188" s="55">
        <v>2</v>
      </c>
      <c r="Q188" s="57">
        <v>45233</v>
      </c>
      <c r="R188" s="62">
        <v>45240</v>
      </c>
      <c r="S188" s="59" t="s">
        <v>836</v>
      </c>
      <c r="T188" s="63">
        <v>45290</v>
      </c>
      <c r="U188" s="123">
        <v>2</v>
      </c>
      <c r="V188" s="64">
        <v>3579030</v>
      </c>
      <c r="W188" s="123">
        <v>2</v>
      </c>
      <c r="X188" s="65">
        <f>[1]!Contratacion2023[[#This Row],[VALOR INICIAL CONTRATO (NUM)]]/[1]!Contratacion2023[[#This Row],[NO. PAGOS ESTIPULADOS]]</f>
        <v>1789515</v>
      </c>
      <c r="Y188" s="29" t="str" cm="1">
        <f t="array" ref="Y188">_xlfn.XLOOKUP([1]!Contratacion2023[[#This Row],[VALOR CUOTA (NUM)]],[1]LISTAS!$A$114:$A$124,[1]!NIVEL_HONORARIOS_PS[PERFIL])</f>
        <v>ASISTENCIAL NIVEL II</v>
      </c>
      <c r="Z188" s="66">
        <v>9900000227</v>
      </c>
      <c r="AA188" s="67" t="s">
        <v>571</v>
      </c>
      <c r="AB188" s="67" t="s">
        <v>531</v>
      </c>
      <c r="AC188" s="68">
        <v>45217</v>
      </c>
      <c r="AD188" s="67">
        <v>47588360</v>
      </c>
      <c r="AE188" s="72">
        <v>4600000372</v>
      </c>
      <c r="AF188" s="34">
        <v>45239</v>
      </c>
      <c r="AG188" s="69">
        <v>3579030</v>
      </c>
      <c r="AH188" s="37" t="s">
        <v>162</v>
      </c>
      <c r="AI188" s="37" t="str">
        <f>VLOOKUP(AH188,[1]!T_SUPERVISOR[#Data],2,FALSE)</f>
        <v>Profesional Universitario Código 219 Grado 1</v>
      </c>
      <c r="AJ188" s="37" t="s">
        <v>286</v>
      </c>
      <c r="AK188" s="37" t="str">
        <f>VLOOKUP(AJ188,[1]!T_PROCESO[#Data],2,FALSE)</f>
        <v>Dirección Técnica</v>
      </c>
      <c r="AL188" s="38" t="s">
        <v>81</v>
      </c>
      <c r="AM188" s="70"/>
      <c r="AN188" s="70"/>
      <c r="AO188" s="70"/>
      <c r="AQ188" s="72"/>
      <c r="AR188" s="73"/>
      <c r="AS188" s="51"/>
      <c r="AU188" s="73"/>
      <c r="AV188" s="73"/>
      <c r="AW188" s="110">
        <f>IF([1]!Contratacion2023[[#This Row],[ADICIÓN/PRÓRROGA]]="NO",0)</f>
        <v>0</v>
      </c>
      <c r="AX188" s="46" t="str">
        <f>IF([1]!Contratacion2023[[#This Row],[ADICIÓN/PRÓRROGA]]="NO","N/A",[1]!Contratacion2023[[#This Row],[FECHA FIN PRORROGA]])</f>
        <v>N/A</v>
      </c>
      <c r="AY188" s="59"/>
      <c r="AZ188" s="59"/>
      <c r="BA188" s="59"/>
      <c r="BB188" s="47">
        <f>[1]!Contratacion2023[[#This Row],[VALOR INICIAL CONTRATO (NUM)]]+[1]!Contratacion2023[[#This Row],[VALOR CRP ADC]]</f>
        <v>3579030</v>
      </c>
      <c r="BC188" s="86">
        <f>[1]!Contratacion2023[[#This Row],[VALOR INICIAL CONTRATO (NUM)]]+[1]!Contratacion2023[[#This Row],[VALOR CRP ADC]]</f>
        <v>3579030</v>
      </c>
      <c r="BD188" s="86"/>
      <c r="BE188" s="86">
        <f>[1]!Contratacion2023[[#This Row],[VALOR TOTAL DEL CONTRATO]]-[1]!Contratacion2023[[#This Row],[VALOR VIGENTE]]</f>
        <v>0</v>
      </c>
      <c r="BJ188" s="51"/>
      <c r="BL188" s="73"/>
      <c r="BM188" s="51"/>
    </row>
    <row r="189" spans="1:65" x14ac:dyDescent="0.25">
      <c r="A189" s="53" t="s">
        <v>65</v>
      </c>
      <c r="B189" s="54" t="s">
        <v>66</v>
      </c>
      <c r="C189" s="54" t="s">
        <v>67</v>
      </c>
      <c r="D189" s="79" t="s">
        <v>68</v>
      </c>
      <c r="E189" s="54" t="s">
        <v>82</v>
      </c>
      <c r="F189" s="54" t="s">
        <v>846</v>
      </c>
      <c r="G189" s="55" t="s">
        <v>852</v>
      </c>
      <c r="H189" s="56" t="s">
        <v>853</v>
      </c>
      <c r="I189" s="57">
        <v>45233</v>
      </c>
      <c r="J189" s="59" t="s">
        <v>155</v>
      </c>
      <c r="K189" s="75" t="s">
        <v>852</v>
      </c>
      <c r="L189" s="59" t="s">
        <v>854</v>
      </c>
      <c r="M189" s="60" t="s">
        <v>298</v>
      </c>
      <c r="N189" s="59" t="s">
        <v>76</v>
      </c>
      <c r="O189" s="61">
        <v>66863449</v>
      </c>
      <c r="P189" s="55">
        <v>6</v>
      </c>
      <c r="Q189" s="57">
        <v>45233</v>
      </c>
      <c r="R189" s="62">
        <v>45240</v>
      </c>
      <c r="S189" s="59" t="s">
        <v>836</v>
      </c>
      <c r="T189" s="63">
        <v>45290</v>
      </c>
      <c r="U189" s="123">
        <v>2</v>
      </c>
      <c r="V189" s="64">
        <v>3579030</v>
      </c>
      <c r="W189" s="123">
        <v>2</v>
      </c>
      <c r="X189" s="65">
        <f>[1]!Contratacion2023[[#This Row],[VALOR INICIAL CONTRATO (NUM)]]/[1]!Contratacion2023[[#This Row],[NO. PAGOS ESTIPULADOS]]</f>
        <v>1789515</v>
      </c>
      <c r="Y189" s="29" t="str" cm="1">
        <f t="array" ref="Y189">_xlfn.XLOOKUP([1]!Contratacion2023[[#This Row],[VALOR CUOTA (NUM)]],[1]LISTAS!$A$114:$A$124,[1]!NIVEL_HONORARIOS_PS[PERFIL])</f>
        <v>ASISTENCIAL NIVEL II</v>
      </c>
      <c r="Z189" s="66">
        <v>9900000227</v>
      </c>
      <c r="AA189" s="67" t="s">
        <v>571</v>
      </c>
      <c r="AB189" s="67" t="s">
        <v>531</v>
      </c>
      <c r="AC189" s="68">
        <v>45217</v>
      </c>
      <c r="AD189" s="67">
        <v>47588360</v>
      </c>
      <c r="AE189" s="72">
        <v>4600000373</v>
      </c>
      <c r="AF189" s="34">
        <v>45239</v>
      </c>
      <c r="AG189" s="69">
        <v>3579030</v>
      </c>
      <c r="AH189" s="37" t="s">
        <v>162</v>
      </c>
      <c r="AI189" s="37" t="str">
        <f>VLOOKUP(AH189,[1]!T_SUPERVISOR[#Data],2,FALSE)</f>
        <v>Profesional Universitario Código 219 Grado 1</v>
      </c>
      <c r="AJ189" s="37" t="s">
        <v>286</v>
      </c>
      <c r="AK189" s="37" t="str">
        <f>VLOOKUP(AJ189,[1]!T_PROCESO[#Data],2,FALSE)</f>
        <v>Dirección Técnica</v>
      </c>
      <c r="AL189" s="38" t="s">
        <v>81</v>
      </c>
      <c r="AM189" s="70"/>
      <c r="AN189" s="70"/>
      <c r="AO189" s="70"/>
      <c r="AQ189" s="72"/>
      <c r="AR189" s="73"/>
      <c r="AS189" s="51"/>
      <c r="AU189" s="73"/>
      <c r="AV189" s="73"/>
      <c r="AW189" s="110">
        <f>IF([1]!Contratacion2023[[#This Row],[ADICIÓN/PRÓRROGA]]="NO",0)</f>
        <v>0</v>
      </c>
      <c r="AX189" s="46" t="str">
        <f>IF([1]!Contratacion2023[[#This Row],[ADICIÓN/PRÓRROGA]]="NO","N/A",[1]!Contratacion2023[[#This Row],[FECHA FIN PRORROGA]])</f>
        <v>N/A</v>
      </c>
      <c r="AY189" s="59"/>
      <c r="AZ189" s="59"/>
      <c r="BA189" s="59"/>
      <c r="BB189" s="47">
        <f>[1]!Contratacion2023[[#This Row],[VALOR INICIAL CONTRATO (NUM)]]+[1]!Contratacion2023[[#This Row],[VALOR CRP ADC]]</f>
        <v>3579030</v>
      </c>
      <c r="BC189" s="86">
        <f>[1]!Contratacion2023[[#This Row],[VALOR INICIAL CONTRATO (NUM)]]+[1]!Contratacion2023[[#This Row],[VALOR CRP ADC]]</f>
        <v>3579030</v>
      </c>
      <c r="BD189" s="86"/>
      <c r="BE189" s="86">
        <f>[1]!Contratacion2023[[#This Row],[VALOR TOTAL DEL CONTRATO]]-[1]!Contratacion2023[[#This Row],[VALOR VIGENTE]]</f>
        <v>0</v>
      </c>
      <c r="BJ189" s="51"/>
      <c r="BL189" s="73"/>
      <c r="BM189" s="51"/>
    </row>
    <row r="190" spans="1:65" x14ac:dyDescent="0.25">
      <c r="A190" s="53" t="s">
        <v>65</v>
      </c>
      <c r="B190" s="54" t="s">
        <v>66</v>
      </c>
      <c r="C190" s="54" t="s">
        <v>67</v>
      </c>
      <c r="D190" s="79" t="s">
        <v>68</v>
      </c>
      <c r="E190" s="54" t="s">
        <v>82</v>
      </c>
      <c r="F190" s="54" t="s">
        <v>846</v>
      </c>
      <c r="G190" s="55" t="s">
        <v>855</v>
      </c>
      <c r="H190" s="56" t="s">
        <v>856</v>
      </c>
      <c r="I190" s="57">
        <v>45233</v>
      </c>
      <c r="J190" s="59" t="s">
        <v>155</v>
      </c>
      <c r="K190" s="75" t="s">
        <v>855</v>
      </c>
      <c r="L190" s="59" t="s">
        <v>857</v>
      </c>
      <c r="M190" s="60" t="s">
        <v>302</v>
      </c>
      <c r="N190" s="59" t="s">
        <v>106</v>
      </c>
      <c r="O190" s="61">
        <v>94410910</v>
      </c>
      <c r="P190" s="55">
        <v>9</v>
      </c>
      <c r="Q190" s="57">
        <v>45234</v>
      </c>
      <c r="R190" s="62">
        <v>45240</v>
      </c>
      <c r="S190" s="59" t="s">
        <v>836</v>
      </c>
      <c r="T190" s="63">
        <v>45290</v>
      </c>
      <c r="U190" s="123">
        <v>2</v>
      </c>
      <c r="V190" s="64">
        <v>3579030</v>
      </c>
      <c r="W190" s="123">
        <v>2</v>
      </c>
      <c r="X190" s="65">
        <f>[1]!Contratacion2023[[#This Row],[VALOR INICIAL CONTRATO (NUM)]]/[1]!Contratacion2023[[#This Row],[NO. PAGOS ESTIPULADOS]]</f>
        <v>1789515</v>
      </c>
      <c r="Y190" s="65" t="str" cm="1">
        <f t="array" ref="Y190">_xlfn.XLOOKUP([1]!Contratacion2023[[#This Row],[VALOR CUOTA (NUM)]],[1]LISTAS!$A$114:$A$124,[1]!NIVEL_HONORARIOS_PS[PERFIL])</f>
        <v>ASISTENCIAL NIVEL II</v>
      </c>
      <c r="Z190" s="66">
        <v>9900000227</v>
      </c>
      <c r="AA190" s="67" t="s">
        <v>571</v>
      </c>
      <c r="AB190" s="67" t="s">
        <v>531</v>
      </c>
      <c r="AC190" s="68">
        <v>45217</v>
      </c>
      <c r="AD190" s="67">
        <v>47588360</v>
      </c>
      <c r="AE190" s="72">
        <v>4600000371</v>
      </c>
      <c r="AF190" s="34">
        <v>45239</v>
      </c>
      <c r="AG190" s="69">
        <v>3579030</v>
      </c>
      <c r="AH190" s="37" t="s">
        <v>140</v>
      </c>
      <c r="AI190" s="37" t="str">
        <f>VLOOKUP(AH190,[1]!T_SUPERVISOR[#Data],2,FALSE)</f>
        <v>Directora Técnica</v>
      </c>
      <c r="AJ190" s="37" t="s">
        <v>168</v>
      </c>
      <c r="AK190" s="37" t="str">
        <f>VLOOKUP(AJ190,[1]!T_PROCESO[#Data],2,FALSE)</f>
        <v>Dirección Técnica</v>
      </c>
      <c r="AL190" s="38" t="s">
        <v>81</v>
      </c>
      <c r="AM190" s="70"/>
      <c r="AN190" s="70"/>
      <c r="AO190" s="70"/>
      <c r="AQ190" s="72"/>
      <c r="AR190" s="73"/>
      <c r="AS190" s="51"/>
      <c r="AU190" s="73"/>
      <c r="AV190" s="73"/>
      <c r="AW190" s="110">
        <f>IF([1]!Contratacion2023[[#This Row],[ADICIÓN/PRÓRROGA]]="NO",0)</f>
        <v>0</v>
      </c>
      <c r="AX190" s="46" t="str">
        <f>IF([1]!Contratacion2023[[#This Row],[ADICIÓN/PRÓRROGA]]="NO","N/A",[1]!Contratacion2023[[#This Row],[FECHA FIN PRORROGA]])</f>
        <v>N/A</v>
      </c>
      <c r="AY190" s="59"/>
      <c r="AZ190" s="59"/>
      <c r="BA190" s="59"/>
      <c r="BB190" s="47">
        <f>[1]!Contratacion2023[[#This Row],[VALOR INICIAL CONTRATO (NUM)]]+[1]!Contratacion2023[[#This Row],[VALOR CRP ADC]]</f>
        <v>3579030</v>
      </c>
      <c r="BC190" s="147">
        <f>[1]!Contratacion2023[[#This Row],[VALOR INICIAL CONTRATO (NUM)]]+[1]!Contratacion2023[[#This Row],[VALOR CRP ADC]]</f>
        <v>3579030</v>
      </c>
      <c r="BD190" s="147"/>
      <c r="BE190" s="147">
        <f>[1]!Contratacion2023[[#This Row],[VALOR TOTAL DEL CONTRATO]]-[1]!Contratacion2023[[#This Row],[VALOR VIGENTE]]</f>
        <v>0</v>
      </c>
      <c r="BJ190" s="51"/>
      <c r="BL190" s="73"/>
      <c r="BM190" s="51"/>
    </row>
    <row r="191" spans="1:65" x14ac:dyDescent="0.25">
      <c r="A191" s="53" t="s">
        <v>65</v>
      </c>
      <c r="B191" s="54" t="s">
        <v>66</v>
      </c>
      <c r="C191" s="54" t="s">
        <v>67</v>
      </c>
      <c r="D191" s="79" t="s">
        <v>68</v>
      </c>
      <c r="E191" s="54" t="s">
        <v>82</v>
      </c>
      <c r="F191" s="54" t="s">
        <v>858</v>
      </c>
      <c r="G191" s="55" t="s">
        <v>859</v>
      </c>
      <c r="H191" s="56" t="s">
        <v>860</v>
      </c>
      <c r="I191" s="57">
        <v>45233</v>
      </c>
      <c r="J191" s="59" t="s">
        <v>155</v>
      </c>
      <c r="K191" s="75" t="s">
        <v>859</v>
      </c>
      <c r="L191" s="59" t="s">
        <v>861</v>
      </c>
      <c r="M191" s="60" t="s">
        <v>308</v>
      </c>
      <c r="N191" s="59" t="s">
        <v>106</v>
      </c>
      <c r="O191" s="61">
        <v>1130655255</v>
      </c>
      <c r="P191" s="55">
        <v>5</v>
      </c>
      <c r="Q191" s="57">
        <v>45233</v>
      </c>
      <c r="R191" s="62">
        <v>45240</v>
      </c>
      <c r="S191" s="59" t="s">
        <v>836</v>
      </c>
      <c r="T191" s="63">
        <v>45290</v>
      </c>
      <c r="U191" s="123">
        <v>2</v>
      </c>
      <c r="V191" s="64">
        <v>3579030</v>
      </c>
      <c r="W191" s="123">
        <v>2</v>
      </c>
      <c r="X191" s="65">
        <f>[1]!Contratacion2023[[#This Row],[VALOR INICIAL CONTRATO (NUM)]]/[1]!Contratacion2023[[#This Row],[NO. PAGOS ESTIPULADOS]]</f>
        <v>1789515</v>
      </c>
      <c r="Y191" s="65" t="str" cm="1">
        <f t="array" ref="Y191">_xlfn.XLOOKUP([1]!Contratacion2023[[#This Row],[VALOR CUOTA (NUM)]],[1]LISTAS!$A$114:$A$124,[1]!NIVEL_HONORARIOS_PS[PERFIL])</f>
        <v>ASISTENCIAL NIVEL II</v>
      </c>
      <c r="Z191" s="66">
        <v>9900000228</v>
      </c>
      <c r="AA191" s="67" t="s">
        <v>530</v>
      </c>
      <c r="AB191" s="67" t="s">
        <v>531</v>
      </c>
      <c r="AC191" s="68">
        <v>45218</v>
      </c>
      <c r="AD191" s="67">
        <v>3579030</v>
      </c>
      <c r="AE191" s="72">
        <v>4600000378</v>
      </c>
      <c r="AF191" s="34">
        <v>45239</v>
      </c>
      <c r="AG191" s="69">
        <v>3579030</v>
      </c>
      <c r="AH191" s="37" t="s">
        <v>190</v>
      </c>
      <c r="AI191" s="37" t="str">
        <f>VLOOKUP(AH191,[1]!T_SUPERVISOR[#Data],2,FALSE)</f>
        <v>Directora Administrativa y Financiera</v>
      </c>
      <c r="AJ191" s="37" t="s">
        <v>276</v>
      </c>
      <c r="AK191" s="37" t="str">
        <f>VLOOKUP(AJ191,[1]!T_PROCESO[#Data],2,FALSE)</f>
        <v>Dirección Administrativa y Financiera</v>
      </c>
      <c r="AL191" s="38" t="s">
        <v>81</v>
      </c>
      <c r="AM191" s="70"/>
      <c r="AN191" s="70"/>
      <c r="AO191" s="70"/>
      <c r="AQ191" s="72"/>
      <c r="AR191" s="73"/>
      <c r="AS191" s="51"/>
      <c r="AU191" s="73"/>
      <c r="AV191" s="73"/>
      <c r="AW191" s="110">
        <f>IF([1]!Contratacion2023[[#This Row],[ADICIÓN/PRÓRROGA]]="NO",0)</f>
        <v>0</v>
      </c>
      <c r="AX191" s="46" t="str">
        <f>IF([1]!Contratacion2023[[#This Row],[ADICIÓN/PRÓRROGA]]="NO","N/A",[1]!Contratacion2023[[#This Row],[FECHA FIN PRORROGA]])</f>
        <v>N/A</v>
      </c>
      <c r="AY191" s="59"/>
      <c r="AZ191" s="59"/>
      <c r="BA191" s="59"/>
      <c r="BB191" s="47">
        <f>[1]!Contratacion2023[[#This Row],[VALOR INICIAL CONTRATO (NUM)]]+[1]!Contratacion2023[[#This Row],[VALOR CRP ADC]]</f>
        <v>3579030</v>
      </c>
      <c r="BC191" s="147">
        <f>[1]!Contratacion2023[[#This Row],[VALOR INICIAL CONTRATO (NUM)]]+[1]!Contratacion2023[[#This Row],[VALOR CRP ADC]]</f>
        <v>3579030</v>
      </c>
      <c r="BD191" s="147"/>
      <c r="BE191" s="147">
        <f>[1]!Contratacion2023[[#This Row],[VALOR TOTAL DEL CONTRATO]]-[1]!Contratacion2023[[#This Row],[VALOR VIGENTE]]</f>
        <v>0</v>
      </c>
      <c r="BJ191" s="51"/>
      <c r="BL191" s="73"/>
      <c r="BM191" s="51"/>
    </row>
    <row r="192" spans="1:65" x14ac:dyDescent="0.25">
      <c r="A192" s="53" t="s">
        <v>65</v>
      </c>
      <c r="B192" s="54" t="s">
        <v>66</v>
      </c>
      <c r="C192" s="54" t="s">
        <v>67</v>
      </c>
      <c r="D192" s="79" t="s">
        <v>68</v>
      </c>
      <c r="E192" s="54" t="s">
        <v>82</v>
      </c>
      <c r="F192" s="54" t="s">
        <v>846</v>
      </c>
      <c r="G192" s="55" t="s">
        <v>862</v>
      </c>
      <c r="H192" s="56" t="s">
        <v>863</v>
      </c>
      <c r="I192" s="57">
        <v>45233</v>
      </c>
      <c r="J192" s="59" t="s">
        <v>155</v>
      </c>
      <c r="K192" s="75" t="s">
        <v>862</v>
      </c>
      <c r="L192" s="59" t="s">
        <v>849</v>
      </c>
      <c r="M192" s="60" t="s">
        <v>311</v>
      </c>
      <c r="N192" s="59" t="s">
        <v>76</v>
      </c>
      <c r="O192" s="61">
        <v>1143972608</v>
      </c>
      <c r="P192" s="55">
        <v>8</v>
      </c>
      <c r="Q192" s="57">
        <v>45233</v>
      </c>
      <c r="R192" s="62">
        <v>45240</v>
      </c>
      <c r="S192" s="59" t="s">
        <v>836</v>
      </c>
      <c r="T192" s="63">
        <v>45290</v>
      </c>
      <c r="U192" s="123">
        <v>2</v>
      </c>
      <c r="V192" s="64">
        <v>3579030</v>
      </c>
      <c r="W192" s="123">
        <v>2</v>
      </c>
      <c r="X192" s="65">
        <f>[1]!Contratacion2023[[#This Row],[VALOR INICIAL CONTRATO (NUM)]]/[1]!Contratacion2023[[#This Row],[NO. PAGOS ESTIPULADOS]]</f>
        <v>1789515</v>
      </c>
      <c r="Y192" s="65" t="str" cm="1">
        <f t="array" ref="Y192">_xlfn.XLOOKUP([1]!Contratacion2023[[#This Row],[VALOR CUOTA (NUM)]],[1]LISTAS!$A$114:$A$124,[1]!NIVEL_HONORARIOS_PS[PERFIL])</f>
        <v>ASISTENCIAL NIVEL II</v>
      </c>
      <c r="Z192" s="66">
        <v>9900000227</v>
      </c>
      <c r="AA192" s="67" t="s">
        <v>571</v>
      </c>
      <c r="AB192" s="67" t="s">
        <v>531</v>
      </c>
      <c r="AC192" s="68">
        <v>45217</v>
      </c>
      <c r="AD192" s="67">
        <v>47588360</v>
      </c>
      <c r="AE192" s="72">
        <v>4600000374</v>
      </c>
      <c r="AF192" s="34">
        <v>45239</v>
      </c>
      <c r="AG192" s="69">
        <v>3579030</v>
      </c>
      <c r="AH192" s="37" t="s">
        <v>162</v>
      </c>
      <c r="AI192" s="37" t="str">
        <f>VLOOKUP(AH192,[1]!T_SUPERVISOR[#Data],2,FALSE)</f>
        <v>Profesional Universitario Código 219 Grado 1</v>
      </c>
      <c r="AJ192" s="37" t="s">
        <v>163</v>
      </c>
      <c r="AK192" s="37" t="str">
        <f>VLOOKUP(AJ192,[1]!T_PROCESO[#Data],2,FALSE)</f>
        <v>Dirección Técnica</v>
      </c>
      <c r="AL192" s="38" t="s">
        <v>81</v>
      </c>
      <c r="AM192" s="70"/>
      <c r="AN192" s="70"/>
      <c r="AO192" s="70"/>
      <c r="AQ192" s="72"/>
      <c r="AR192" s="73"/>
      <c r="AS192" s="51"/>
      <c r="AU192" s="73"/>
      <c r="AV192" s="73"/>
      <c r="AW192" s="110">
        <f>IF([1]!Contratacion2023[[#This Row],[ADICIÓN/PRÓRROGA]]="NO",0)</f>
        <v>0</v>
      </c>
      <c r="AX192" s="46" t="str">
        <f>IF([1]!Contratacion2023[[#This Row],[ADICIÓN/PRÓRROGA]]="NO","N/A",[1]!Contratacion2023[[#This Row],[FECHA FIN PRORROGA]])</f>
        <v>N/A</v>
      </c>
      <c r="AY192" s="59"/>
      <c r="AZ192" s="59"/>
      <c r="BA192" s="59"/>
      <c r="BB192" s="47">
        <f>[1]!Contratacion2023[[#This Row],[VALOR INICIAL CONTRATO (NUM)]]+[1]!Contratacion2023[[#This Row],[VALOR CRP ADC]]</f>
        <v>3579030</v>
      </c>
      <c r="BC192" s="147">
        <f>[1]!Contratacion2023[[#This Row],[VALOR INICIAL CONTRATO (NUM)]]+[1]!Contratacion2023[[#This Row],[VALOR CRP ADC]]</f>
        <v>3579030</v>
      </c>
      <c r="BD192" s="147"/>
      <c r="BE192" s="147">
        <f>[1]!Contratacion2023[[#This Row],[VALOR TOTAL DEL CONTRATO]]-[1]!Contratacion2023[[#This Row],[VALOR VIGENTE]]</f>
        <v>0</v>
      </c>
      <c r="BJ192" s="51"/>
      <c r="BL192" s="73"/>
      <c r="BM192" s="51"/>
    </row>
    <row r="193" spans="1:65" x14ac:dyDescent="0.25">
      <c r="A193" s="53" t="s">
        <v>65</v>
      </c>
      <c r="B193" s="54" t="s">
        <v>66</v>
      </c>
      <c r="C193" s="54" t="s">
        <v>67</v>
      </c>
      <c r="D193" s="79" t="s">
        <v>68</v>
      </c>
      <c r="E193" s="54" t="s">
        <v>82</v>
      </c>
      <c r="F193" s="54" t="s">
        <v>846</v>
      </c>
      <c r="G193" s="55" t="s">
        <v>864</v>
      </c>
      <c r="H193" s="56" t="s">
        <v>865</v>
      </c>
      <c r="I193" s="57">
        <v>45233</v>
      </c>
      <c r="J193" s="59" t="s">
        <v>155</v>
      </c>
      <c r="K193" s="75" t="s">
        <v>864</v>
      </c>
      <c r="L193" s="59" t="s">
        <v>866</v>
      </c>
      <c r="M193" s="60" t="s">
        <v>317</v>
      </c>
      <c r="N193" s="59" t="s">
        <v>76</v>
      </c>
      <c r="O193" s="61">
        <v>31886451</v>
      </c>
      <c r="P193" s="55">
        <v>3</v>
      </c>
      <c r="Q193" s="57">
        <v>45233</v>
      </c>
      <c r="R193" s="62">
        <v>45240</v>
      </c>
      <c r="S193" s="59" t="s">
        <v>836</v>
      </c>
      <c r="T193" s="63">
        <v>45290</v>
      </c>
      <c r="U193" s="123">
        <v>2</v>
      </c>
      <c r="V193" s="64">
        <v>3579030</v>
      </c>
      <c r="W193" s="123">
        <v>2</v>
      </c>
      <c r="X193" s="65">
        <f>[1]!Contratacion2023[[#This Row],[VALOR INICIAL CONTRATO (NUM)]]/[1]!Contratacion2023[[#This Row],[NO. PAGOS ESTIPULADOS]]</f>
        <v>1789515</v>
      </c>
      <c r="Y193" s="65" t="str" cm="1">
        <f t="array" ref="Y193">_xlfn.XLOOKUP([1]!Contratacion2023[[#This Row],[VALOR CUOTA (NUM)]],[1]LISTAS!$A$114:$A$124,[1]!NIVEL_HONORARIOS_PS[PERFIL])</f>
        <v>ASISTENCIAL NIVEL II</v>
      </c>
      <c r="Z193" s="66">
        <v>9900000227</v>
      </c>
      <c r="AA193" s="67" t="s">
        <v>571</v>
      </c>
      <c r="AB193" s="67" t="s">
        <v>531</v>
      </c>
      <c r="AC193" s="68">
        <v>45217</v>
      </c>
      <c r="AD193" s="67">
        <v>47588360</v>
      </c>
      <c r="AE193" s="72">
        <v>4600000375</v>
      </c>
      <c r="AF193" s="34">
        <v>45239</v>
      </c>
      <c r="AG193" s="69">
        <v>3579030</v>
      </c>
      <c r="AH193" s="37" t="s">
        <v>162</v>
      </c>
      <c r="AI193" s="37" t="str">
        <f>VLOOKUP(AH193,[1]!T_SUPERVISOR[#Data],2,FALSE)</f>
        <v>Profesional Universitario Código 219 Grado 1</v>
      </c>
      <c r="AJ193" s="37" t="s">
        <v>286</v>
      </c>
      <c r="AK193" s="37" t="str">
        <f>VLOOKUP(AJ193,[1]!T_PROCESO[#Data],2,FALSE)</f>
        <v>Dirección Técnica</v>
      </c>
      <c r="AL193" s="38" t="s">
        <v>81</v>
      </c>
      <c r="AM193" s="70"/>
      <c r="AN193" s="70"/>
      <c r="AO193" s="70"/>
      <c r="AQ193" s="72"/>
      <c r="AR193" s="73"/>
      <c r="AS193" s="51"/>
      <c r="AU193" s="73"/>
      <c r="AV193" s="73"/>
      <c r="AW193" s="110">
        <f>IF([1]!Contratacion2023[[#This Row],[ADICIÓN/PRÓRROGA]]="NO",0)</f>
        <v>0</v>
      </c>
      <c r="AX193" s="46" t="str">
        <f>IF([1]!Contratacion2023[[#This Row],[ADICIÓN/PRÓRROGA]]="NO","N/A",[1]!Contratacion2023[[#This Row],[FECHA FIN PRORROGA]])</f>
        <v>N/A</v>
      </c>
      <c r="AY193" s="59"/>
      <c r="AZ193" s="59"/>
      <c r="BA193" s="59"/>
      <c r="BB193" s="47">
        <f>[1]!Contratacion2023[[#This Row],[VALOR INICIAL CONTRATO (NUM)]]+[1]!Contratacion2023[[#This Row],[VALOR CRP ADC]]</f>
        <v>3579030</v>
      </c>
      <c r="BC193" s="147">
        <f>[1]!Contratacion2023[[#This Row],[VALOR INICIAL CONTRATO (NUM)]]+[1]!Contratacion2023[[#This Row],[VALOR CRP ADC]]</f>
        <v>3579030</v>
      </c>
      <c r="BD193" s="147"/>
      <c r="BE193" s="147">
        <f>[1]!Contratacion2023[[#This Row],[VALOR TOTAL DEL CONTRATO]]-[1]!Contratacion2023[[#This Row],[VALOR VIGENTE]]</f>
        <v>0</v>
      </c>
      <c r="BJ193" s="51"/>
      <c r="BL193" s="73"/>
      <c r="BM193" s="51"/>
    </row>
    <row r="194" spans="1:65" x14ac:dyDescent="0.25">
      <c r="A194" s="53" t="s">
        <v>65</v>
      </c>
      <c r="B194" s="54" t="s">
        <v>66</v>
      </c>
      <c r="C194" s="54" t="s">
        <v>67</v>
      </c>
      <c r="D194" s="79" t="s">
        <v>68</v>
      </c>
      <c r="E194" s="54" t="s">
        <v>82</v>
      </c>
      <c r="F194" s="54" t="s">
        <v>846</v>
      </c>
      <c r="G194" s="55" t="s">
        <v>867</v>
      </c>
      <c r="H194" s="56" t="s">
        <v>868</v>
      </c>
      <c r="I194" s="57">
        <v>45233</v>
      </c>
      <c r="J194" s="59" t="s">
        <v>155</v>
      </c>
      <c r="K194" s="75" t="s">
        <v>867</v>
      </c>
      <c r="L194" s="59" t="s">
        <v>854</v>
      </c>
      <c r="M194" s="60" t="s">
        <v>320</v>
      </c>
      <c r="N194" s="59" t="s">
        <v>76</v>
      </c>
      <c r="O194" s="61">
        <v>66806550</v>
      </c>
      <c r="P194" s="55">
        <v>1</v>
      </c>
      <c r="Q194" s="57">
        <v>45233</v>
      </c>
      <c r="R194" s="62">
        <v>45240</v>
      </c>
      <c r="S194" s="59" t="s">
        <v>836</v>
      </c>
      <c r="T194" s="63">
        <v>45290</v>
      </c>
      <c r="U194" s="123">
        <v>2</v>
      </c>
      <c r="V194" s="64">
        <v>3579030</v>
      </c>
      <c r="W194" s="123">
        <v>2</v>
      </c>
      <c r="X194" s="65">
        <f>[1]!Contratacion2023[[#This Row],[VALOR INICIAL CONTRATO (NUM)]]/[1]!Contratacion2023[[#This Row],[NO. PAGOS ESTIPULADOS]]</f>
        <v>1789515</v>
      </c>
      <c r="Y194" s="65" t="str" cm="1">
        <f t="array" ref="Y194">_xlfn.XLOOKUP([1]!Contratacion2023[[#This Row],[VALOR CUOTA (NUM)]],[1]LISTAS!$A$114:$A$124,[1]!NIVEL_HONORARIOS_PS[PERFIL])</f>
        <v>ASISTENCIAL NIVEL II</v>
      </c>
      <c r="Z194" s="66">
        <v>9900000227</v>
      </c>
      <c r="AA194" s="67" t="s">
        <v>571</v>
      </c>
      <c r="AB194" s="67" t="s">
        <v>531</v>
      </c>
      <c r="AC194" s="68">
        <v>45217</v>
      </c>
      <c r="AD194" s="67">
        <v>47588360</v>
      </c>
      <c r="AE194" s="72">
        <v>4600000376</v>
      </c>
      <c r="AF194" s="34">
        <v>45239</v>
      </c>
      <c r="AG194" s="69">
        <v>3579030</v>
      </c>
      <c r="AH194" s="37" t="s">
        <v>162</v>
      </c>
      <c r="AI194" s="37" t="str">
        <f>VLOOKUP(AH194,[1]!T_SUPERVISOR[#Data],2,FALSE)</f>
        <v>Profesional Universitario Código 219 Grado 1</v>
      </c>
      <c r="AJ194" s="37" t="s">
        <v>163</v>
      </c>
      <c r="AK194" s="37" t="str">
        <f>VLOOKUP(AJ194,[1]!T_PROCESO[#Data],2,FALSE)</f>
        <v>Dirección Técnica</v>
      </c>
      <c r="AL194" s="38" t="s">
        <v>81</v>
      </c>
      <c r="AM194" s="70"/>
      <c r="AN194" s="70"/>
      <c r="AO194" s="70"/>
      <c r="AQ194" s="72"/>
      <c r="AR194" s="73"/>
      <c r="AS194" s="51"/>
      <c r="AU194" s="73"/>
      <c r="AV194" s="73"/>
      <c r="AW194" s="110">
        <f>IF([1]!Contratacion2023[[#This Row],[ADICIÓN/PRÓRROGA]]="NO",0)</f>
        <v>0</v>
      </c>
      <c r="AX194" s="46" t="str">
        <f>IF([1]!Contratacion2023[[#This Row],[ADICIÓN/PRÓRROGA]]="NO","N/A",[1]!Contratacion2023[[#This Row],[FECHA FIN PRORROGA]])</f>
        <v>N/A</v>
      </c>
      <c r="AY194" s="59"/>
      <c r="AZ194" s="59"/>
      <c r="BA194" s="59"/>
      <c r="BB194" s="47">
        <f>[1]!Contratacion2023[[#This Row],[VALOR INICIAL CONTRATO (NUM)]]+[1]!Contratacion2023[[#This Row],[VALOR CRP ADC]]</f>
        <v>3579030</v>
      </c>
      <c r="BC194" s="147">
        <f>[1]!Contratacion2023[[#This Row],[VALOR INICIAL CONTRATO (NUM)]]+[1]!Contratacion2023[[#This Row],[VALOR CRP ADC]]</f>
        <v>3579030</v>
      </c>
      <c r="BD194" s="147"/>
      <c r="BE194" s="147">
        <f>[1]!Contratacion2023[[#This Row],[VALOR TOTAL DEL CONTRATO]]-[1]!Contratacion2023[[#This Row],[VALOR VIGENTE]]</f>
        <v>0</v>
      </c>
      <c r="BJ194" s="51"/>
      <c r="BL194" s="73"/>
      <c r="BM194" s="51"/>
    </row>
    <row r="195" spans="1:65" x14ac:dyDescent="0.25">
      <c r="A195" s="53" t="s">
        <v>65</v>
      </c>
      <c r="B195" s="54" t="s">
        <v>66</v>
      </c>
      <c r="C195" s="54" t="s">
        <v>67</v>
      </c>
      <c r="D195" s="79" t="s">
        <v>68</v>
      </c>
      <c r="E195" s="54" t="s">
        <v>82</v>
      </c>
      <c r="F195" s="54" t="s">
        <v>846</v>
      </c>
      <c r="G195" s="55" t="s">
        <v>869</v>
      </c>
      <c r="H195" s="56" t="s">
        <v>870</v>
      </c>
      <c r="I195" s="57">
        <v>45245</v>
      </c>
      <c r="J195" s="59" t="s">
        <v>155</v>
      </c>
      <c r="K195" s="75" t="s">
        <v>869</v>
      </c>
      <c r="L195" s="59" t="s">
        <v>871</v>
      </c>
      <c r="M195" s="60" t="s">
        <v>340</v>
      </c>
      <c r="N195" s="59" t="s">
        <v>76</v>
      </c>
      <c r="O195" s="61">
        <v>1006306523</v>
      </c>
      <c r="P195" s="55">
        <v>8</v>
      </c>
      <c r="Q195" s="57">
        <v>45245</v>
      </c>
      <c r="R195" s="62">
        <v>45247</v>
      </c>
      <c r="S195" s="59" t="s">
        <v>836</v>
      </c>
      <c r="T195" s="63">
        <v>45290</v>
      </c>
      <c r="U195" s="123">
        <v>2</v>
      </c>
      <c r="V195" s="64">
        <v>4680270</v>
      </c>
      <c r="W195" s="123">
        <v>2</v>
      </c>
      <c r="X195" s="65">
        <f>[1]!Contratacion2023[[#This Row],[VALOR INICIAL CONTRATO (NUM)]]/[1]!Contratacion2023[[#This Row],[NO. PAGOS ESTIPULADOS]]</f>
        <v>2340135</v>
      </c>
      <c r="Y195" s="65" t="str" cm="1">
        <f t="array" ref="Y195">_xlfn.XLOOKUP([1]!Contratacion2023[[#This Row],[VALOR CUOTA (NUM)]],[1]LISTAS!$A$114:$A$124,[1]!NIVEL_HONORARIOS_PS[PERFIL])</f>
        <v>TÉCNICO NIVEL I</v>
      </c>
      <c r="Z195" s="66">
        <v>9900000226</v>
      </c>
      <c r="AA195" s="67" t="s">
        <v>571</v>
      </c>
      <c r="AB195" s="67" t="s">
        <v>531</v>
      </c>
      <c r="AC195" s="68">
        <v>45217</v>
      </c>
      <c r="AD195" s="67">
        <v>15597540</v>
      </c>
      <c r="AE195" s="72">
        <v>4600000388</v>
      </c>
      <c r="AF195" s="34">
        <v>45247</v>
      </c>
      <c r="AG195" s="221">
        <v>4680270</v>
      </c>
      <c r="AH195" s="37" t="s">
        <v>140</v>
      </c>
      <c r="AI195" s="37" t="str">
        <f>VLOOKUP(AH195,[1]!T_SUPERVISOR[#Data],2,FALSE)</f>
        <v>Directora Técnica</v>
      </c>
      <c r="AJ195" s="37" t="s">
        <v>141</v>
      </c>
      <c r="AK195" s="37" t="str">
        <f>VLOOKUP(AJ195,[1]!T_PROCESO[#Data],2,FALSE)</f>
        <v>Dirección Técnica</v>
      </c>
      <c r="AL195" s="38" t="s">
        <v>81</v>
      </c>
      <c r="AM195" s="70"/>
      <c r="AN195" s="70"/>
      <c r="AO195" s="70"/>
      <c r="AQ195" s="72"/>
      <c r="AR195" s="73"/>
      <c r="AS195" s="51"/>
      <c r="AU195" s="73"/>
      <c r="AV195" s="73"/>
      <c r="AW195" s="110">
        <f>IF([1]!Contratacion2023[[#This Row],[ADICIÓN/PRÓRROGA]]="NO",0)</f>
        <v>0</v>
      </c>
      <c r="AX195" s="46" t="str">
        <f>IF([1]!Contratacion2023[[#This Row],[ADICIÓN/PRÓRROGA]]="NO","N/A",[1]!Contratacion2023[[#This Row],[FECHA FIN PRORROGA]])</f>
        <v>N/A</v>
      </c>
      <c r="AY195" s="59"/>
      <c r="AZ195" s="59"/>
      <c r="BA195" s="59"/>
      <c r="BB195" s="47">
        <f>[1]!Contratacion2023[[#This Row],[VALOR INICIAL CONTRATO (NUM)]]+[1]!Contratacion2023[[#This Row],[VALOR CRP ADC]]</f>
        <v>4680270</v>
      </c>
      <c r="BC195" s="147">
        <f>[1]!Contratacion2023[[#This Row],[VALOR INICIAL CONTRATO (NUM)]]+[1]!Contratacion2023[[#This Row],[VALOR CRP ADC]]</f>
        <v>4680270</v>
      </c>
      <c r="BD195" s="147"/>
      <c r="BE195" s="147">
        <f>[1]!Contratacion2023[[#This Row],[VALOR TOTAL DEL CONTRATO]]-[1]!Contratacion2023[[#This Row],[VALOR VIGENTE]]</f>
        <v>0</v>
      </c>
      <c r="BJ195" s="51"/>
      <c r="BL195" s="73"/>
      <c r="BM195" s="51"/>
    </row>
    <row r="196" spans="1:65" x14ac:dyDescent="0.25">
      <c r="A196" s="53" t="s">
        <v>65</v>
      </c>
      <c r="B196" s="54" t="s">
        <v>66</v>
      </c>
      <c r="C196" s="54" t="s">
        <v>67</v>
      </c>
      <c r="D196" s="79" t="s">
        <v>68</v>
      </c>
      <c r="E196" s="54" t="s">
        <v>82</v>
      </c>
      <c r="F196" s="54" t="s">
        <v>846</v>
      </c>
      <c r="G196" s="55" t="s">
        <v>872</v>
      </c>
      <c r="H196" s="56" t="s">
        <v>873</v>
      </c>
      <c r="I196" s="57">
        <v>45232</v>
      </c>
      <c r="J196" s="59" t="s">
        <v>155</v>
      </c>
      <c r="K196" s="75" t="s">
        <v>872</v>
      </c>
      <c r="L196" s="59" t="s">
        <v>874</v>
      </c>
      <c r="M196" s="60" t="s">
        <v>347</v>
      </c>
      <c r="N196" s="59" t="s">
        <v>106</v>
      </c>
      <c r="O196" s="61">
        <v>1143847973</v>
      </c>
      <c r="P196" s="55">
        <v>7</v>
      </c>
      <c r="Q196" s="57">
        <v>45233</v>
      </c>
      <c r="R196" s="62">
        <v>45240</v>
      </c>
      <c r="S196" s="59" t="s">
        <v>836</v>
      </c>
      <c r="T196" s="63">
        <v>45290</v>
      </c>
      <c r="U196" s="123">
        <v>2</v>
      </c>
      <c r="V196" s="64">
        <v>6237000</v>
      </c>
      <c r="W196" s="123">
        <v>2</v>
      </c>
      <c r="X196" s="65">
        <f>[1]!Contratacion2023[[#This Row],[VALOR INICIAL CONTRATO (NUM)]]/[1]!Contratacion2023[[#This Row],[NO. PAGOS ESTIPULADOS]]</f>
        <v>3118500</v>
      </c>
      <c r="Y196" s="65" t="str" cm="1">
        <f t="array" ref="Y196">_xlfn.XLOOKUP([1]!Contratacion2023[[#This Row],[VALOR CUOTA (NUM)]],[1]LISTAS!$A$114:$A$124,[1]!NIVEL_HONORARIOS_PS[PERFIL])</f>
        <v>TÉCNICO NIVEL II</v>
      </c>
      <c r="Z196" s="66">
        <v>9900000226</v>
      </c>
      <c r="AA196" s="67" t="s">
        <v>571</v>
      </c>
      <c r="AB196" s="67" t="s">
        <v>531</v>
      </c>
      <c r="AC196" s="68">
        <v>45217</v>
      </c>
      <c r="AD196" s="67">
        <v>15597540</v>
      </c>
      <c r="AE196" s="72">
        <v>4600000369</v>
      </c>
      <c r="AF196" s="34">
        <v>45239</v>
      </c>
      <c r="AG196" s="221">
        <v>6237000</v>
      </c>
      <c r="AH196" s="37" t="s">
        <v>140</v>
      </c>
      <c r="AI196" s="37" t="str">
        <f>VLOOKUP(AH196,[1]!T_SUPERVISOR[#Data],2,FALSE)</f>
        <v>Directora Técnica</v>
      </c>
      <c r="AJ196" s="37" t="s">
        <v>152</v>
      </c>
      <c r="AK196" s="37" t="str">
        <f>VLOOKUP(AJ196,[1]!T_PROCESO[#Data],2,FALSE)</f>
        <v>Dirección Técnica</v>
      </c>
      <c r="AL196" s="38" t="s">
        <v>81</v>
      </c>
      <c r="AM196" s="70"/>
      <c r="AN196" s="70"/>
      <c r="AO196" s="70"/>
      <c r="AQ196" s="72"/>
      <c r="AR196" s="73"/>
      <c r="AS196" s="51"/>
      <c r="AU196" s="73"/>
      <c r="AV196" s="73"/>
      <c r="AW196" s="110">
        <f>IF([1]!Contratacion2023[[#This Row],[ADICIÓN/PRÓRROGA]]="NO",0)</f>
        <v>0</v>
      </c>
      <c r="AX196" s="46" t="str">
        <f>IF([1]!Contratacion2023[[#This Row],[ADICIÓN/PRÓRROGA]]="NO","N/A",[1]!Contratacion2023[[#This Row],[FECHA FIN PRORROGA]])</f>
        <v>N/A</v>
      </c>
      <c r="AY196" s="59"/>
      <c r="AZ196" s="59"/>
      <c r="BA196" s="59"/>
      <c r="BB196" s="47">
        <f>[1]!Contratacion2023[[#This Row],[VALOR INICIAL CONTRATO (NUM)]]+[1]!Contratacion2023[[#This Row],[VALOR CRP ADC]]</f>
        <v>6237000</v>
      </c>
      <c r="BC196" s="147">
        <f>[1]!Contratacion2023[[#This Row],[VALOR INICIAL CONTRATO (NUM)]]+[1]!Contratacion2023[[#This Row],[VALOR CRP ADC]]</f>
        <v>6237000</v>
      </c>
      <c r="BD196" s="147"/>
      <c r="BE196" s="147">
        <f>[1]!Contratacion2023[[#This Row],[VALOR TOTAL DEL CONTRATO]]-[1]!Contratacion2023[[#This Row],[VALOR VIGENTE]]</f>
        <v>0</v>
      </c>
      <c r="BJ196" s="51"/>
      <c r="BL196" s="73"/>
      <c r="BM196" s="51"/>
    </row>
    <row r="197" spans="1:65" x14ac:dyDescent="0.25">
      <c r="A197" s="53" t="s">
        <v>65</v>
      </c>
      <c r="B197" s="54" t="s">
        <v>66</v>
      </c>
      <c r="C197" s="54" t="s">
        <v>67</v>
      </c>
      <c r="D197" s="79" t="s">
        <v>68</v>
      </c>
      <c r="E197" s="54" t="s">
        <v>82</v>
      </c>
      <c r="F197" s="54" t="s">
        <v>858</v>
      </c>
      <c r="G197" s="55" t="s">
        <v>875</v>
      </c>
      <c r="H197" s="56" t="s">
        <v>876</v>
      </c>
      <c r="I197" s="57">
        <v>45233</v>
      </c>
      <c r="J197" s="59" t="s">
        <v>155</v>
      </c>
      <c r="K197" s="75" t="s">
        <v>875</v>
      </c>
      <c r="L197" s="59" t="s">
        <v>877</v>
      </c>
      <c r="M197" s="60" t="s">
        <v>351</v>
      </c>
      <c r="N197" s="59" t="s">
        <v>106</v>
      </c>
      <c r="O197" s="61">
        <v>1107100492</v>
      </c>
      <c r="P197" s="55">
        <v>9</v>
      </c>
      <c r="Q197" s="57">
        <v>45237</v>
      </c>
      <c r="R197" s="62">
        <v>45240</v>
      </c>
      <c r="S197" s="59" t="s">
        <v>836</v>
      </c>
      <c r="T197" s="63">
        <v>45290</v>
      </c>
      <c r="U197" s="123">
        <v>2</v>
      </c>
      <c r="V197" s="64">
        <v>3579030</v>
      </c>
      <c r="W197" s="123">
        <v>2</v>
      </c>
      <c r="X197" s="65">
        <f>[1]!Contratacion2023[[#This Row],[VALOR INICIAL CONTRATO (NUM)]]/[1]!Contratacion2023[[#This Row],[NO. PAGOS ESTIPULADOS]]</f>
        <v>1789515</v>
      </c>
      <c r="Y197" s="65" t="str" cm="1">
        <f t="array" ref="Y197">_xlfn.XLOOKUP([1]!Contratacion2023[[#This Row],[VALOR CUOTA (NUM)]],[1]LISTAS!$A$114:$A$124,[1]!NIVEL_HONORARIOS_PS[PERFIL])</f>
        <v>ASISTENCIAL NIVEL II</v>
      </c>
      <c r="Z197" s="66">
        <v>9900000223</v>
      </c>
      <c r="AA197" s="67" t="s">
        <v>530</v>
      </c>
      <c r="AB197" s="67" t="s">
        <v>531</v>
      </c>
      <c r="AC197" s="68">
        <v>45217</v>
      </c>
      <c r="AD197" s="67">
        <v>28632240</v>
      </c>
      <c r="AE197" s="72">
        <v>4600000350</v>
      </c>
      <c r="AF197" s="34">
        <v>45238</v>
      </c>
      <c r="AG197" s="69">
        <v>3579030</v>
      </c>
      <c r="AH197" s="37" t="s">
        <v>190</v>
      </c>
      <c r="AI197" s="37" t="str">
        <f>VLOOKUP(AH197,[1]!T_SUPERVISOR[#Data],2,FALSE)</f>
        <v>Directora Administrativa y Financiera</v>
      </c>
      <c r="AJ197" s="37" t="s">
        <v>276</v>
      </c>
      <c r="AK197" s="37" t="str">
        <f>VLOOKUP(AJ197,[1]!T_PROCESO[#Data],2,FALSE)</f>
        <v>Dirección Administrativa y Financiera</v>
      </c>
      <c r="AL197" s="38" t="s">
        <v>81</v>
      </c>
      <c r="AM197" s="70"/>
      <c r="AN197" s="70"/>
      <c r="AO197" s="70"/>
      <c r="AQ197" s="72"/>
      <c r="AR197" s="73"/>
      <c r="AS197" s="51"/>
      <c r="AU197" s="73"/>
      <c r="AV197" s="73"/>
      <c r="AW197" s="110">
        <f>IF([1]!Contratacion2023[[#This Row],[ADICIÓN/PRÓRROGA]]="NO",0)</f>
        <v>0</v>
      </c>
      <c r="AX197" s="46" t="str">
        <f>IF([1]!Contratacion2023[[#This Row],[ADICIÓN/PRÓRROGA]]="NO","N/A",[1]!Contratacion2023[[#This Row],[FECHA FIN PRORROGA]])</f>
        <v>N/A</v>
      </c>
      <c r="AY197" s="59"/>
      <c r="AZ197" s="59"/>
      <c r="BA197" s="59"/>
      <c r="BB197" s="47">
        <f>[1]!Contratacion2023[[#This Row],[VALOR INICIAL CONTRATO (NUM)]]+[1]!Contratacion2023[[#This Row],[VALOR CRP ADC]]</f>
        <v>3579030</v>
      </c>
      <c r="BC197" s="147">
        <f>[1]!Contratacion2023[[#This Row],[VALOR INICIAL CONTRATO (NUM)]]+[1]!Contratacion2023[[#This Row],[VALOR CRP ADC]]</f>
        <v>3579030</v>
      </c>
      <c r="BD197" s="147"/>
      <c r="BE197" s="147">
        <f>[1]!Contratacion2023[[#This Row],[VALOR TOTAL DEL CONTRATO]]-[1]!Contratacion2023[[#This Row],[VALOR VIGENTE]]</f>
        <v>0</v>
      </c>
      <c r="BJ197" s="51"/>
      <c r="BL197" s="73"/>
      <c r="BM197" s="51"/>
    </row>
    <row r="198" spans="1:65" x14ac:dyDescent="0.25">
      <c r="A198" s="53" t="s">
        <v>65</v>
      </c>
      <c r="B198" s="54" t="s">
        <v>66</v>
      </c>
      <c r="C198" s="54" t="s">
        <v>67</v>
      </c>
      <c r="D198" s="79" t="s">
        <v>68</v>
      </c>
      <c r="E198" s="54" t="s">
        <v>82</v>
      </c>
      <c r="F198" s="54" t="s">
        <v>846</v>
      </c>
      <c r="G198" s="55" t="s">
        <v>878</v>
      </c>
      <c r="H198" s="56" t="s">
        <v>879</v>
      </c>
      <c r="I198" s="57">
        <v>45232</v>
      </c>
      <c r="J198" s="59" t="s">
        <v>155</v>
      </c>
      <c r="K198" s="75" t="s">
        <v>878</v>
      </c>
      <c r="L198" s="59" t="s">
        <v>880</v>
      </c>
      <c r="M198" s="60" t="s">
        <v>355</v>
      </c>
      <c r="N198" s="59" t="s">
        <v>106</v>
      </c>
      <c r="O198" s="61">
        <v>16640138</v>
      </c>
      <c r="P198" s="55">
        <v>1</v>
      </c>
      <c r="Q198" s="57">
        <v>45233</v>
      </c>
      <c r="R198" s="62">
        <v>45240</v>
      </c>
      <c r="S198" s="59" t="s">
        <v>836</v>
      </c>
      <c r="T198" s="63">
        <v>45290</v>
      </c>
      <c r="U198" s="123">
        <v>2</v>
      </c>
      <c r="V198" s="64">
        <v>4680270</v>
      </c>
      <c r="W198" s="123">
        <v>2</v>
      </c>
      <c r="X198" s="65">
        <f>[1]!Contratacion2023[[#This Row],[VALOR INICIAL CONTRATO (NUM)]]/[1]!Contratacion2023[[#This Row],[NO. PAGOS ESTIPULADOS]]</f>
        <v>2340135</v>
      </c>
      <c r="Y198" s="65" t="str" cm="1">
        <f t="array" ref="Y198">_xlfn.XLOOKUP([1]!Contratacion2023[[#This Row],[VALOR CUOTA (NUM)]],[1]LISTAS!$A$114:$A$124,[1]!NIVEL_HONORARIOS_PS[PERFIL])</f>
        <v>TÉCNICO NIVEL I</v>
      </c>
      <c r="Z198" s="66">
        <v>9900000226</v>
      </c>
      <c r="AA198" s="67" t="s">
        <v>571</v>
      </c>
      <c r="AB198" s="67" t="s">
        <v>531</v>
      </c>
      <c r="AC198" s="68">
        <v>45217</v>
      </c>
      <c r="AD198" s="67">
        <v>15597540</v>
      </c>
      <c r="AE198" s="72">
        <v>4600000370</v>
      </c>
      <c r="AF198" s="34">
        <v>45239</v>
      </c>
      <c r="AG198" s="221">
        <v>4680270</v>
      </c>
      <c r="AH198" s="37" t="s">
        <v>140</v>
      </c>
      <c r="AI198" s="37" t="str">
        <f>VLOOKUP(AH198,[1]!T_SUPERVISOR[#Data],2,FALSE)</f>
        <v>Directora Técnica</v>
      </c>
      <c r="AJ198" s="37" t="s">
        <v>141</v>
      </c>
      <c r="AK198" s="37" t="str">
        <f>VLOOKUP(AJ198,[1]!T_PROCESO[#Data],2,FALSE)</f>
        <v>Dirección Técnica</v>
      </c>
      <c r="AL198" s="38" t="s">
        <v>81</v>
      </c>
      <c r="AM198" s="70"/>
      <c r="AN198" s="70"/>
      <c r="AO198" s="70"/>
      <c r="AQ198" s="72"/>
      <c r="AR198" s="73"/>
      <c r="AS198" s="51"/>
      <c r="AU198" s="73"/>
      <c r="AV198" s="73"/>
      <c r="AW198" s="110">
        <f>IF([1]!Contratacion2023[[#This Row],[ADICIÓN/PRÓRROGA]]="NO",0)</f>
        <v>0</v>
      </c>
      <c r="AX198" s="46" t="str">
        <f>IF([1]!Contratacion2023[[#This Row],[ADICIÓN/PRÓRROGA]]="NO","N/A",[1]!Contratacion2023[[#This Row],[FECHA FIN PRORROGA]])</f>
        <v>N/A</v>
      </c>
      <c r="AY198" s="59"/>
      <c r="AZ198" s="59"/>
      <c r="BA198" s="59"/>
      <c r="BB198" s="47">
        <f>[1]!Contratacion2023[[#This Row],[VALOR INICIAL CONTRATO (NUM)]]+[1]!Contratacion2023[[#This Row],[VALOR CRP ADC]]</f>
        <v>4680270</v>
      </c>
      <c r="BC198" s="147">
        <f>[1]!Contratacion2023[[#This Row],[VALOR INICIAL CONTRATO (NUM)]]+[1]!Contratacion2023[[#This Row],[VALOR CRP ADC]]</f>
        <v>4680270</v>
      </c>
      <c r="BD198" s="147"/>
      <c r="BE198" s="147">
        <f>[1]!Contratacion2023[[#This Row],[VALOR TOTAL DEL CONTRATO]]-[1]!Contratacion2023[[#This Row],[VALOR VIGENTE]]</f>
        <v>0</v>
      </c>
      <c r="BJ198" s="51"/>
      <c r="BL198" s="73"/>
      <c r="BM198" s="51"/>
    </row>
    <row r="199" spans="1:65" x14ac:dyDescent="0.25">
      <c r="A199" s="53" t="s">
        <v>65</v>
      </c>
      <c r="B199" s="54" t="s">
        <v>66</v>
      </c>
      <c r="C199" s="54" t="s">
        <v>67</v>
      </c>
      <c r="D199" s="79" t="s">
        <v>68</v>
      </c>
      <c r="E199" s="54" t="s">
        <v>69</v>
      </c>
      <c r="F199" s="54" t="s">
        <v>846</v>
      </c>
      <c r="G199" s="55" t="s">
        <v>881</v>
      </c>
      <c r="H199" s="56" t="s">
        <v>882</v>
      </c>
      <c r="I199" s="57">
        <v>45232</v>
      </c>
      <c r="J199" s="59" t="s">
        <v>155</v>
      </c>
      <c r="K199" s="75" t="s">
        <v>881</v>
      </c>
      <c r="L199" s="59" t="s">
        <v>883</v>
      </c>
      <c r="M199" s="60" t="s">
        <v>359</v>
      </c>
      <c r="N199" s="59" t="s">
        <v>76</v>
      </c>
      <c r="O199" s="61">
        <v>27295131</v>
      </c>
      <c r="P199" s="55">
        <v>0</v>
      </c>
      <c r="Q199" s="57">
        <v>45233</v>
      </c>
      <c r="R199" s="62">
        <v>45240</v>
      </c>
      <c r="S199" s="59" t="s">
        <v>836</v>
      </c>
      <c r="T199" s="63">
        <v>45290</v>
      </c>
      <c r="U199" s="123">
        <v>2</v>
      </c>
      <c r="V199" s="64">
        <v>7158058</v>
      </c>
      <c r="W199" s="123">
        <v>2</v>
      </c>
      <c r="X199" s="65">
        <f>[1]!Contratacion2023[[#This Row],[VALOR INICIAL CONTRATO (NUM)]]/[1]!Contratacion2023[[#This Row],[NO. PAGOS ESTIPULADOS]]</f>
        <v>3579029</v>
      </c>
      <c r="Y199" s="65" t="str" cm="1">
        <f t="array" ref="Y199">_xlfn.XLOOKUP([1]!Contratacion2023[[#This Row],[VALOR CUOTA (NUM)]],[1]LISTAS!$A$114:$A$124,[1]!NIVEL_HONORARIOS_PS[PERFIL])</f>
        <v>PROFESIONAL</v>
      </c>
      <c r="Z199" s="66">
        <v>9900000225</v>
      </c>
      <c r="AA199" s="67" t="s">
        <v>571</v>
      </c>
      <c r="AB199" s="67" t="s">
        <v>531</v>
      </c>
      <c r="AC199" s="68">
        <v>45217</v>
      </c>
      <c r="AD199" s="67">
        <v>14316116</v>
      </c>
      <c r="AE199" s="72">
        <v>4600000360</v>
      </c>
      <c r="AF199" s="34">
        <v>45239</v>
      </c>
      <c r="AG199" s="221">
        <v>7158058</v>
      </c>
      <c r="AH199" s="37" t="s">
        <v>140</v>
      </c>
      <c r="AI199" s="37" t="str">
        <f>VLOOKUP(AH199,[1]!T_SUPERVISOR[#Data],2,FALSE)</f>
        <v>Directora Técnica</v>
      </c>
      <c r="AJ199" s="37" t="s">
        <v>141</v>
      </c>
      <c r="AK199" s="37" t="str">
        <f>VLOOKUP(AJ199,[1]!T_PROCESO[#Data],2,FALSE)</f>
        <v>Dirección Técnica</v>
      </c>
      <c r="AL199" s="38" t="s">
        <v>81</v>
      </c>
      <c r="AM199" s="70"/>
      <c r="AN199" s="70"/>
      <c r="AO199" s="70"/>
      <c r="AQ199" s="72"/>
      <c r="AR199" s="73"/>
      <c r="AS199" s="51"/>
      <c r="AU199" s="73"/>
      <c r="AV199" s="73"/>
      <c r="AW199" s="110">
        <f>IF([1]!Contratacion2023[[#This Row],[ADICIÓN/PRÓRROGA]]="NO",0)</f>
        <v>0</v>
      </c>
      <c r="AX199" s="46" t="str">
        <f>IF([1]!Contratacion2023[[#This Row],[ADICIÓN/PRÓRROGA]]="NO","N/A",[1]!Contratacion2023[[#This Row],[FECHA FIN PRORROGA]])</f>
        <v>N/A</v>
      </c>
      <c r="AY199" s="59"/>
      <c r="AZ199" s="59"/>
      <c r="BA199" s="59"/>
      <c r="BB199" s="47">
        <f>[1]!Contratacion2023[[#This Row],[VALOR INICIAL CONTRATO (NUM)]]+[1]!Contratacion2023[[#This Row],[VALOR CRP ADC]]</f>
        <v>7158058</v>
      </c>
      <c r="BC199" s="147">
        <f>[1]!Contratacion2023[[#This Row],[VALOR INICIAL CONTRATO (NUM)]]+[1]!Contratacion2023[[#This Row],[VALOR CRP ADC]]</f>
        <v>7158058</v>
      </c>
      <c r="BD199" s="147"/>
      <c r="BE199" s="147">
        <f>[1]!Contratacion2023[[#This Row],[VALOR TOTAL DEL CONTRATO]]-[1]!Contratacion2023[[#This Row],[VALOR VIGENTE]]</f>
        <v>0</v>
      </c>
      <c r="BJ199" s="51"/>
      <c r="BL199" s="73"/>
      <c r="BM199" s="51"/>
    </row>
    <row r="200" spans="1:65" x14ac:dyDescent="0.25">
      <c r="A200" s="53" t="s">
        <v>65</v>
      </c>
      <c r="B200" s="54" t="s">
        <v>66</v>
      </c>
      <c r="C200" s="54" t="s">
        <v>67</v>
      </c>
      <c r="D200" s="79" t="s">
        <v>68</v>
      </c>
      <c r="E200" s="54" t="s">
        <v>69</v>
      </c>
      <c r="F200" s="54" t="s">
        <v>846</v>
      </c>
      <c r="G200" s="55" t="s">
        <v>884</v>
      </c>
      <c r="H200" s="56" t="s">
        <v>885</v>
      </c>
      <c r="I200" s="57">
        <v>45233</v>
      </c>
      <c r="J200" s="59" t="s">
        <v>85</v>
      </c>
      <c r="K200" s="75" t="s">
        <v>884</v>
      </c>
      <c r="L200" s="59" t="s">
        <v>886</v>
      </c>
      <c r="M200" s="60" t="s">
        <v>366</v>
      </c>
      <c r="N200" s="59" t="s">
        <v>106</v>
      </c>
      <c r="O200" s="61">
        <v>14898794</v>
      </c>
      <c r="P200" s="55">
        <v>4</v>
      </c>
      <c r="Q200" s="57">
        <v>45234</v>
      </c>
      <c r="R200" s="62">
        <v>45240</v>
      </c>
      <c r="S200" s="59" t="s">
        <v>836</v>
      </c>
      <c r="T200" s="63">
        <v>45290</v>
      </c>
      <c r="U200" s="123">
        <v>2</v>
      </c>
      <c r="V200" s="64">
        <v>7158058</v>
      </c>
      <c r="W200" s="123">
        <v>2</v>
      </c>
      <c r="X200" s="65">
        <f>[1]!Contratacion2023[[#This Row],[VALOR INICIAL CONTRATO (NUM)]]/[1]!Contratacion2023[[#This Row],[NO. PAGOS ESTIPULADOS]]</f>
        <v>3579029</v>
      </c>
      <c r="Y200" s="65" t="str" cm="1">
        <f t="array" ref="Y200">_xlfn.XLOOKUP([1]!Contratacion2023[[#This Row],[VALOR CUOTA (NUM)]],[1]LISTAS!$A$114:$A$124,[1]!NIVEL_HONORARIOS_PS[PERFIL])</f>
        <v>PROFESIONAL</v>
      </c>
      <c r="Z200" s="66">
        <v>9900000225</v>
      </c>
      <c r="AA200" s="67" t="s">
        <v>571</v>
      </c>
      <c r="AB200" s="67" t="s">
        <v>531</v>
      </c>
      <c r="AC200" s="68">
        <v>45217</v>
      </c>
      <c r="AD200" s="67">
        <v>14316116</v>
      </c>
      <c r="AE200" s="72">
        <v>4600000368</v>
      </c>
      <c r="AF200" s="34">
        <v>45239</v>
      </c>
      <c r="AG200" s="221">
        <v>7158058</v>
      </c>
      <c r="AH200" s="37" t="s">
        <v>140</v>
      </c>
      <c r="AI200" s="37" t="str">
        <f>VLOOKUP(AH200,[1]!T_SUPERVISOR[#Data],2,FALSE)</f>
        <v>Directora Técnica</v>
      </c>
      <c r="AJ200" s="37" t="s">
        <v>141</v>
      </c>
      <c r="AK200" s="37" t="str">
        <f>VLOOKUP(AJ200,[1]!T_PROCESO[#Data],2,FALSE)</f>
        <v>Dirección Técnica</v>
      </c>
      <c r="AL200" s="38" t="s">
        <v>81</v>
      </c>
      <c r="AM200" s="70"/>
      <c r="AN200" s="70"/>
      <c r="AO200" s="70"/>
      <c r="AQ200" s="72"/>
      <c r="AR200" s="73"/>
      <c r="AS200" s="51"/>
      <c r="AU200" s="73"/>
      <c r="AV200" s="73"/>
      <c r="AW200" s="110">
        <f>IF([1]!Contratacion2023[[#This Row],[ADICIÓN/PRÓRROGA]]="NO",0)</f>
        <v>0</v>
      </c>
      <c r="AX200" s="46" t="str">
        <f>IF([1]!Contratacion2023[[#This Row],[ADICIÓN/PRÓRROGA]]="NO","N/A",[1]!Contratacion2023[[#This Row],[FECHA FIN PRORROGA]])</f>
        <v>N/A</v>
      </c>
      <c r="AY200" s="59"/>
      <c r="AZ200" s="59"/>
      <c r="BA200" s="59"/>
      <c r="BB200" s="47">
        <f>[1]!Contratacion2023[[#This Row],[VALOR INICIAL CONTRATO (NUM)]]+[1]!Contratacion2023[[#This Row],[VALOR CRP ADC]]</f>
        <v>7158058</v>
      </c>
      <c r="BC200" s="147">
        <f>[1]!Contratacion2023[[#This Row],[VALOR INICIAL CONTRATO (NUM)]]+[1]!Contratacion2023[[#This Row],[VALOR CRP ADC]]</f>
        <v>7158058</v>
      </c>
      <c r="BD200" s="147"/>
      <c r="BE200" s="147">
        <f>[1]!Contratacion2023[[#This Row],[VALOR TOTAL DEL CONTRATO]]-[1]!Contratacion2023[[#This Row],[VALOR VIGENTE]]</f>
        <v>0</v>
      </c>
      <c r="BJ200" s="51"/>
      <c r="BL200" s="73"/>
      <c r="BM200" s="51"/>
    </row>
    <row r="201" spans="1:65" x14ac:dyDescent="0.25">
      <c r="A201" s="53" t="s">
        <v>65</v>
      </c>
      <c r="B201" s="54" t="s">
        <v>66</v>
      </c>
      <c r="C201" s="54" t="s">
        <v>67</v>
      </c>
      <c r="D201" s="79" t="s">
        <v>68</v>
      </c>
      <c r="E201" s="54" t="s">
        <v>69</v>
      </c>
      <c r="F201" s="54" t="s">
        <v>858</v>
      </c>
      <c r="G201" s="55" t="s">
        <v>887</v>
      </c>
      <c r="H201" s="56" t="s">
        <v>888</v>
      </c>
      <c r="I201" s="57">
        <v>45233</v>
      </c>
      <c r="J201" s="59" t="s">
        <v>85</v>
      </c>
      <c r="K201" s="75" t="s">
        <v>887</v>
      </c>
      <c r="L201" s="59" t="s">
        <v>889</v>
      </c>
      <c r="M201" s="60" t="s">
        <v>370</v>
      </c>
      <c r="N201" s="59" t="s">
        <v>76</v>
      </c>
      <c r="O201" s="61">
        <v>31280365</v>
      </c>
      <c r="P201" s="55">
        <v>6</v>
      </c>
      <c r="Q201" s="57">
        <v>45233</v>
      </c>
      <c r="R201" s="62">
        <v>45240</v>
      </c>
      <c r="S201" s="59" t="s">
        <v>836</v>
      </c>
      <c r="T201" s="63">
        <v>45290</v>
      </c>
      <c r="U201" s="123">
        <v>2</v>
      </c>
      <c r="V201" s="64">
        <v>7158058</v>
      </c>
      <c r="W201" s="123">
        <v>2</v>
      </c>
      <c r="X201" s="65">
        <f>[1]!Contratacion2023[[#This Row],[VALOR INICIAL CONTRATO (NUM)]]/[1]!Contratacion2023[[#This Row],[NO. PAGOS ESTIPULADOS]]</f>
        <v>3579029</v>
      </c>
      <c r="Y201" s="65" t="str" cm="1">
        <f t="array" ref="Y201">_xlfn.XLOOKUP([1]!Contratacion2023[[#This Row],[VALOR CUOTA (NUM)]],[1]LISTAS!$A$114:$A$124,[1]!NIVEL_HONORARIOS_PS[PERFIL])</f>
        <v>PROFESIONAL</v>
      </c>
      <c r="Z201" s="66">
        <v>9900000224</v>
      </c>
      <c r="AA201" s="67" t="s">
        <v>530</v>
      </c>
      <c r="AB201" s="67" t="s">
        <v>531</v>
      </c>
      <c r="AC201" s="68">
        <v>45217</v>
      </c>
      <c r="AD201" s="67">
        <v>85531338</v>
      </c>
      <c r="AE201" s="72">
        <v>4600000365</v>
      </c>
      <c r="AF201" s="34">
        <v>45239</v>
      </c>
      <c r="AG201" s="221">
        <v>7158058</v>
      </c>
      <c r="AH201" s="37" t="s">
        <v>79</v>
      </c>
      <c r="AI201" s="37" t="str">
        <f>VLOOKUP(AH201,[1]!T_SUPERVISOR[#Data],2,FALSE)</f>
        <v>Asesora de Dirección</v>
      </c>
      <c r="AJ201" s="37" t="s">
        <v>80</v>
      </c>
      <c r="AK201" s="37" t="str">
        <f>VLOOKUP(AJ201,[1]!T_PROCESO[#Data],2,FALSE)</f>
        <v>Dirección General</v>
      </c>
      <c r="AL201" s="38" t="s">
        <v>81</v>
      </c>
      <c r="AM201" s="70"/>
      <c r="AN201" s="70"/>
      <c r="AO201" s="70"/>
      <c r="AQ201" s="72"/>
      <c r="AR201" s="73"/>
      <c r="AS201" s="51"/>
      <c r="AU201" s="73"/>
      <c r="AV201" s="73"/>
      <c r="AW201" s="110">
        <f>IF([1]!Contratacion2023[[#This Row],[ADICIÓN/PRÓRROGA]]="NO",0)</f>
        <v>0</v>
      </c>
      <c r="AX201" s="46" t="str">
        <f>IF([1]!Contratacion2023[[#This Row],[ADICIÓN/PRÓRROGA]]="NO","N/A",[1]!Contratacion2023[[#This Row],[FECHA FIN PRORROGA]])</f>
        <v>N/A</v>
      </c>
      <c r="AY201" s="59"/>
      <c r="AZ201" s="59"/>
      <c r="BA201" s="59"/>
      <c r="BB201" s="47">
        <f>[1]!Contratacion2023[[#This Row],[VALOR INICIAL CONTRATO (NUM)]]+[1]!Contratacion2023[[#This Row],[VALOR CRP ADC]]</f>
        <v>7158058</v>
      </c>
      <c r="BC201" s="147">
        <f>[1]!Contratacion2023[[#This Row],[VALOR INICIAL CONTRATO (NUM)]]+[1]!Contratacion2023[[#This Row],[VALOR CRP ADC]]</f>
        <v>7158058</v>
      </c>
      <c r="BD201" s="147"/>
      <c r="BE201" s="147">
        <f>[1]!Contratacion2023[[#This Row],[VALOR TOTAL DEL CONTRATO]]-[1]!Contratacion2023[[#This Row],[VALOR VIGENTE]]</f>
        <v>0</v>
      </c>
      <c r="BJ201" s="51"/>
      <c r="BL201" s="73"/>
      <c r="BM201" s="51"/>
    </row>
    <row r="202" spans="1:65" x14ac:dyDescent="0.25">
      <c r="A202" s="53" t="s">
        <v>65</v>
      </c>
      <c r="B202" s="54" t="s">
        <v>66</v>
      </c>
      <c r="C202" s="54" t="s">
        <v>67</v>
      </c>
      <c r="D202" s="79" t="s">
        <v>68</v>
      </c>
      <c r="E202" s="54" t="s">
        <v>69</v>
      </c>
      <c r="F202" s="54" t="s">
        <v>858</v>
      </c>
      <c r="G202" s="55" t="s">
        <v>890</v>
      </c>
      <c r="H202" s="56" t="s">
        <v>891</v>
      </c>
      <c r="I202" s="57">
        <v>45233</v>
      </c>
      <c r="J202" s="59" t="s">
        <v>85</v>
      </c>
      <c r="K202" s="75" t="s">
        <v>890</v>
      </c>
      <c r="L202" s="59" t="s">
        <v>892</v>
      </c>
      <c r="M202" s="60" t="s">
        <v>374</v>
      </c>
      <c r="N202" s="59" t="s">
        <v>76</v>
      </c>
      <c r="O202" s="61">
        <v>29180314</v>
      </c>
      <c r="P202" s="55">
        <v>4</v>
      </c>
      <c r="Q202" s="57">
        <v>45233</v>
      </c>
      <c r="R202" s="62">
        <v>45240</v>
      </c>
      <c r="S202" s="59" t="s">
        <v>836</v>
      </c>
      <c r="T202" s="63">
        <v>45290</v>
      </c>
      <c r="U202" s="123">
        <v>2</v>
      </c>
      <c r="V202" s="64">
        <v>9635850</v>
      </c>
      <c r="W202" s="123">
        <v>2</v>
      </c>
      <c r="X202" s="65">
        <v>4817925</v>
      </c>
      <c r="Y202" s="65" t="s">
        <v>893</v>
      </c>
      <c r="Z202" s="66">
        <v>9900000224</v>
      </c>
      <c r="AA202" s="67" t="s">
        <v>530</v>
      </c>
      <c r="AB202" s="67" t="s">
        <v>531</v>
      </c>
      <c r="AC202" s="68">
        <v>45217</v>
      </c>
      <c r="AD202" s="67">
        <v>85531338</v>
      </c>
      <c r="AE202" s="72">
        <v>4600000366</v>
      </c>
      <c r="AF202" s="34">
        <v>45239</v>
      </c>
      <c r="AG202" s="221">
        <v>9635850</v>
      </c>
      <c r="AH202" s="37" t="s">
        <v>79</v>
      </c>
      <c r="AI202" s="37" t="str">
        <f>VLOOKUP(AH202,[1]!T_SUPERVISOR[#Data],2,FALSE)</f>
        <v>Asesora de Dirección</v>
      </c>
      <c r="AJ202" s="37" t="s">
        <v>80</v>
      </c>
      <c r="AK202" s="37" t="str">
        <f>VLOOKUP(AJ202,[1]!T_PROCESO[#Data],2,FALSE)</f>
        <v>Dirección General</v>
      </c>
      <c r="AL202" s="38" t="s">
        <v>81</v>
      </c>
      <c r="AM202" s="70"/>
      <c r="AN202" s="70"/>
      <c r="AO202" s="70"/>
      <c r="AQ202" s="72"/>
      <c r="AR202" s="73"/>
      <c r="AS202" s="51"/>
      <c r="AU202" s="73"/>
      <c r="AV202" s="73"/>
      <c r="AW202" s="110">
        <f>IF([1]!Contratacion2023[[#This Row],[ADICIÓN/PRÓRROGA]]="NO",0)</f>
        <v>0</v>
      </c>
      <c r="AX202" s="46" t="str">
        <f>IF([1]!Contratacion2023[[#This Row],[ADICIÓN/PRÓRROGA]]="NO","N/A",[1]!Contratacion2023[[#This Row],[FECHA FIN PRORROGA]])</f>
        <v>N/A</v>
      </c>
      <c r="AY202" s="59"/>
      <c r="AZ202" s="59"/>
      <c r="BA202" s="59"/>
      <c r="BB202" s="47">
        <f>[1]!Contratacion2023[[#This Row],[VALOR INICIAL CONTRATO (NUM)]]+[1]!Contratacion2023[[#This Row],[VALOR CRP ADC]]</f>
        <v>9635850</v>
      </c>
      <c r="BC202" s="147">
        <f>[1]!Contratacion2023[[#This Row],[VALOR INICIAL CONTRATO (NUM)]]+[1]!Contratacion2023[[#This Row],[VALOR CRP ADC]]</f>
        <v>9635850</v>
      </c>
      <c r="BD202" s="147"/>
      <c r="BE202" s="147">
        <f>[1]!Contratacion2023[[#This Row],[VALOR TOTAL DEL CONTRATO]]-[1]!Contratacion2023[[#This Row],[VALOR VIGENTE]]</f>
        <v>0</v>
      </c>
      <c r="BJ202" s="51"/>
      <c r="BL202" s="73"/>
      <c r="BM202" s="51"/>
    </row>
    <row r="203" spans="1:65" x14ac:dyDescent="0.25">
      <c r="A203" s="53" t="s">
        <v>65</v>
      </c>
      <c r="B203" s="54" t="s">
        <v>66</v>
      </c>
      <c r="C203" s="54" t="s">
        <v>67</v>
      </c>
      <c r="D203" s="79" t="s">
        <v>68</v>
      </c>
      <c r="E203" s="54" t="s">
        <v>82</v>
      </c>
      <c r="F203" s="54" t="s">
        <v>846</v>
      </c>
      <c r="G203" s="55" t="s">
        <v>894</v>
      </c>
      <c r="H203" s="56" t="s">
        <v>895</v>
      </c>
      <c r="I203" s="57">
        <v>45233</v>
      </c>
      <c r="J203" s="59" t="s">
        <v>85</v>
      </c>
      <c r="K203" s="75" t="s">
        <v>894</v>
      </c>
      <c r="L203" s="59" t="s">
        <v>896</v>
      </c>
      <c r="M203" s="60" t="s">
        <v>378</v>
      </c>
      <c r="N203" s="59" t="s">
        <v>106</v>
      </c>
      <c r="O203" s="61">
        <v>1144177691</v>
      </c>
      <c r="P203" s="55">
        <v>3</v>
      </c>
      <c r="Q203" s="57">
        <v>45233</v>
      </c>
      <c r="R203" s="62">
        <v>45240</v>
      </c>
      <c r="S203" s="59" t="s">
        <v>836</v>
      </c>
      <c r="T203" s="63">
        <v>45290</v>
      </c>
      <c r="U203" s="123">
        <v>2</v>
      </c>
      <c r="V203" s="64">
        <v>3579030</v>
      </c>
      <c r="W203" s="123">
        <v>2</v>
      </c>
      <c r="X203" s="65">
        <f>[1]!Contratacion2023[[#This Row],[VALOR INICIAL CONTRATO (NUM)]]/[1]!Contratacion2023[[#This Row],[NO. PAGOS ESTIPULADOS]]</f>
        <v>1789515</v>
      </c>
      <c r="Y203" s="29" t="str" cm="1">
        <f t="array" ref="Y203">_xlfn.XLOOKUP([1]!Contratacion2023[[#This Row],[VALOR CUOTA (NUM)]],[1]LISTAS!$A$114:$A$124,[1]!NIVEL_HONORARIOS_PS[PERFIL])</f>
        <v>ASISTENCIAL NIVEL II</v>
      </c>
      <c r="Z203" s="66">
        <v>9900000223</v>
      </c>
      <c r="AA203" s="67" t="s">
        <v>530</v>
      </c>
      <c r="AB203" s="67" t="s">
        <v>531</v>
      </c>
      <c r="AC203" s="68">
        <v>45217</v>
      </c>
      <c r="AD203" s="67">
        <v>28632240</v>
      </c>
      <c r="AE203" s="72">
        <v>4600000351</v>
      </c>
      <c r="AF203" s="179">
        <v>45238</v>
      </c>
      <c r="AG203" s="221">
        <v>3579030</v>
      </c>
      <c r="AH203" s="37" t="s">
        <v>100</v>
      </c>
      <c r="AI203" s="37" t="str">
        <f>VLOOKUP(AH203,[1]!T_SUPERVISOR[#Data],2,FALSE)</f>
        <v>Directora General</v>
      </c>
      <c r="AJ203" s="37" t="s">
        <v>152</v>
      </c>
      <c r="AK203" s="37" t="str">
        <f>VLOOKUP(AJ203,[1]!T_PROCESO[#Data],2,FALSE)</f>
        <v>Dirección Técnica</v>
      </c>
      <c r="AL203" s="38" t="s">
        <v>81</v>
      </c>
      <c r="AM203" s="70"/>
      <c r="AN203" s="70"/>
      <c r="AO203" s="70"/>
      <c r="AQ203" s="72"/>
      <c r="AR203" s="73"/>
      <c r="AS203" s="51"/>
      <c r="AU203" s="73"/>
      <c r="AV203" s="73"/>
      <c r="AW203" s="110">
        <f>IF([1]!Contratacion2023[[#This Row],[ADICIÓN/PRÓRROGA]]="NO",0)</f>
        <v>0</v>
      </c>
      <c r="AX203" s="46" t="str">
        <f>IF([1]!Contratacion2023[[#This Row],[ADICIÓN/PRÓRROGA]]="NO","N/A",[1]!Contratacion2023[[#This Row],[FECHA FIN PRORROGA]])</f>
        <v>N/A</v>
      </c>
      <c r="AY203" s="59"/>
      <c r="AZ203" s="59"/>
      <c r="BA203" s="59"/>
      <c r="BB203" s="47">
        <f>[1]!Contratacion2023[[#This Row],[VALOR INICIAL CONTRATO (NUM)]]+[1]!Contratacion2023[[#This Row],[VALOR CRP ADC]]</f>
        <v>3579030</v>
      </c>
      <c r="BC203" s="147">
        <f>[1]!Contratacion2023[[#This Row],[VALOR INICIAL CONTRATO (NUM)]]+[1]!Contratacion2023[[#This Row],[VALOR CRP ADC]]</f>
        <v>3579030</v>
      </c>
      <c r="BD203" s="147"/>
      <c r="BE203" s="147">
        <f>[1]!Contratacion2023[[#This Row],[VALOR TOTAL DEL CONTRATO]]-[1]!Contratacion2023[[#This Row],[VALOR VIGENTE]]</f>
        <v>0</v>
      </c>
      <c r="BJ203" s="51"/>
      <c r="BL203" s="73"/>
      <c r="BM203" s="51"/>
    </row>
    <row r="204" spans="1:65" x14ac:dyDescent="0.25">
      <c r="A204" s="53" t="s">
        <v>65</v>
      </c>
      <c r="B204" s="54" t="s">
        <v>66</v>
      </c>
      <c r="C204" s="54" t="s">
        <v>67</v>
      </c>
      <c r="D204" s="79" t="s">
        <v>68</v>
      </c>
      <c r="E204" s="54" t="s">
        <v>82</v>
      </c>
      <c r="F204" s="54" t="s">
        <v>858</v>
      </c>
      <c r="G204" s="55" t="s">
        <v>897</v>
      </c>
      <c r="H204" s="56" t="s">
        <v>898</v>
      </c>
      <c r="I204" s="57">
        <v>45233</v>
      </c>
      <c r="J204" s="59" t="s">
        <v>85</v>
      </c>
      <c r="K204" s="75" t="s">
        <v>897</v>
      </c>
      <c r="L204" s="59" t="s">
        <v>899</v>
      </c>
      <c r="M204" s="60" t="s">
        <v>382</v>
      </c>
      <c r="N204" s="59" t="s">
        <v>106</v>
      </c>
      <c r="O204" s="61">
        <v>1151958078</v>
      </c>
      <c r="P204" s="55">
        <v>5</v>
      </c>
      <c r="Q204" s="57">
        <v>45233</v>
      </c>
      <c r="R204" s="62">
        <v>45240</v>
      </c>
      <c r="S204" s="59" t="s">
        <v>836</v>
      </c>
      <c r="T204" s="63">
        <v>45290</v>
      </c>
      <c r="U204" s="123">
        <v>2</v>
      </c>
      <c r="V204" s="64">
        <v>3579030</v>
      </c>
      <c r="W204" s="123">
        <v>2</v>
      </c>
      <c r="X204" s="65">
        <f>[1]!Contratacion2023[[#This Row],[VALOR INICIAL CONTRATO (NUM)]]/[1]!Contratacion2023[[#This Row],[NO. PAGOS ESTIPULADOS]]</f>
        <v>1789515</v>
      </c>
      <c r="Y204" s="29" t="str" cm="1">
        <f t="array" ref="Y204">_xlfn.XLOOKUP([1]!Contratacion2023[[#This Row],[VALOR CUOTA (NUM)]],[1]LISTAS!$A$114:$A$124,[1]!NIVEL_HONORARIOS_PS[PERFIL])</f>
        <v>ASISTENCIAL NIVEL II</v>
      </c>
      <c r="Z204" s="66">
        <v>9900000223</v>
      </c>
      <c r="AA204" s="67" t="s">
        <v>530</v>
      </c>
      <c r="AB204" s="67" t="s">
        <v>531</v>
      </c>
      <c r="AC204" s="68">
        <v>45217</v>
      </c>
      <c r="AD204" s="67">
        <v>28632240</v>
      </c>
      <c r="AE204" s="72">
        <v>4600000352</v>
      </c>
      <c r="AF204" s="179">
        <v>45238</v>
      </c>
      <c r="AG204" s="221">
        <v>3579030</v>
      </c>
      <c r="AH204" s="37" t="s">
        <v>100</v>
      </c>
      <c r="AI204" s="37" t="str">
        <f>VLOOKUP(AH204,[1]!T_SUPERVISOR[#Data],2,FALSE)</f>
        <v>Directora General</v>
      </c>
      <c r="AJ204" s="37" t="s">
        <v>101</v>
      </c>
      <c r="AK204" s="37" t="str">
        <f>VLOOKUP(AJ204,[1]!T_PROCESO[#Data],2,FALSE)</f>
        <v>Dirección General</v>
      </c>
      <c r="AL204" s="38" t="s">
        <v>81</v>
      </c>
      <c r="AM204" s="70"/>
      <c r="AN204" s="70"/>
      <c r="AO204" s="70"/>
      <c r="AQ204" s="72"/>
      <c r="AR204" s="73"/>
      <c r="AS204" s="51"/>
      <c r="AU204" s="73"/>
      <c r="AV204" s="73"/>
      <c r="AW204" s="110">
        <f>IF([1]!Contratacion2023[[#This Row],[ADICIÓN/PRÓRROGA]]="NO",0)</f>
        <v>0</v>
      </c>
      <c r="AX204" s="46" t="str">
        <f>IF([1]!Contratacion2023[[#This Row],[ADICIÓN/PRÓRROGA]]="NO","N/A",[1]!Contratacion2023[[#This Row],[FECHA FIN PRORROGA]])</f>
        <v>N/A</v>
      </c>
      <c r="AY204" s="59"/>
      <c r="AZ204" s="59"/>
      <c r="BA204" s="59"/>
      <c r="BB204" s="47">
        <f>[1]!Contratacion2023[[#This Row],[VALOR INICIAL CONTRATO (NUM)]]+[1]!Contratacion2023[[#This Row],[VALOR CRP ADC]]</f>
        <v>3579030</v>
      </c>
      <c r="BC204" s="147">
        <f>[1]!Contratacion2023[[#This Row],[VALOR INICIAL CONTRATO (NUM)]]+[1]!Contratacion2023[[#This Row],[VALOR CRP ADC]]</f>
        <v>3579030</v>
      </c>
      <c r="BD204" s="147"/>
      <c r="BE204" s="147">
        <f>[1]!Contratacion2023[[#This Row],[VALOR TOTAL DEL CONTRATO]]-[1]!Contratacion2023[[#This Row],[VALOR VIGENTE]]</f>
        <v>0</v>
      </c>
      <c r="BJ204" s="51"/>
      <c r="BL204" s="73"/>
      <c r="BM204" s="51"/>
    </row>
    <row r="205" spans="1:65" x14ac:dyDescent="0.25">
      <c r="A205" s="53" t="s">
        <v>65</v>
      </c>
      <c r="B205" s="54" t="s">
        <v>66</v>
      </c>
      <c r="C205" s="54" t="s">
        <v>67</v>
      </c>
      <c r="D205" s="79" t="s">
        <v>68</v>
      </c>
      <c r="E205" s="54" t="s">
        <v>69</v>
      </c>
      <c r="F205" s="54" t="s">
        <v>858</v>
      </c>
      <c r="G205" s="55" t="s">
        <v>900</v>
      </c>
      <c r="H205" s="56" t="s">
        <v>901</v>
      </c>
      <c r="I205" s="57">
        <v>45233</v>
      </c>
      <c r="J205" s="59" t="s">
        <v>85</v>
      </c>
      <c r="K205" s="75" t="s">
        <v>900</v>
      </c>
      <c r="L205" s="59" t="s">
        <v>902</v>
      </c>
      <c r="M205" s="60" t="s">
        <v>386</v>
      </c>
      <c r="N205" s="59" t="s">
        <v>76</v>
      </c>
      <c r="O205" s="61">
        <v>1143866089</v>
      </c>
      <c r="P205" s="55">
        <v>1</v>
      </c>
      <c r="Q205" s="57">
        <v>45233</v>
      </c>
      <c r="R205" s="62">
        <v>45240</v>
      </c>
      <c r="S205" s="59" t="s">
        <v>836</v>
      </c>
      <c r="T205" s="63">
        <v>45290</v>
      </c>
      <c r="U205" s="123">
        <v>2</v>
      </c>
      <c r="V205" s="64">
        <v>7158058</v>
      </c>
      <c r="W205" s="123">
        <v>2</v>
      </c>
      <c r="X205" s="65">
        <f>[1]!Contratacion2023[[#This Row],[VALOR INICIAL CONTRATO (NUM)]]/[1]!Contratacion2023[[#This Row],[NO. PAGOS ESTIPULADOS]]</f>
        <v>3579029</v>
      </c>
      <c r="Y205" s="65" t="str" cm="1">
        <f t="array" ref="Y205">_xlfn.XLOOKUP([1]!Contratacion2023[[#This Row],[VALOR CUOTA (NUM)]],[1]LISTAS!$A$114:$A$124,[1]!NIVEL_HONORARIOS_PS[PERFIL])</f>
        <v>PROFESIONAL</v>
      </c>
      <c r="Z205" s="66">
        <v>9900000224</v>
      </c>
      <c r="AA205" s="67" t="s">
        <v>530</v>
      </c>
      <c r="AB205" s="67" t="s">
        <v>531</v>
      </c>
      <c r="AC205" s="68">
        <v>45217</v>
      </c>
      <c r="AD205" s="67">
        <v>85531338</v>
      </c>
      <c r="AE205" s="72">
        <v>4600000359</v>
      </c>
      <c r="AF205" s="179">
        <v>45238</v>
      </c>
      <c r="AG205" s="221">
        <v>7158058</v>
      </c>
      <c r="AH205" s="37" t="s">
        <v>100</v>
      </c>
      <c r="AI205" s="37" t="str">
        <f>VLOOKUP(AH205,[1]!T_SUPERVISOR[#Data],2,FALSE)</f>
        <v>Directora General</v>
      </c>
      <c r="AJ205" s="37" t="s">
        <v>101</v>
      </c>
      <c r="AK205" s="37" t="str">
        <f>VLOOKUP(AJ205,[1]!T_PROCESO[#Data],2,FALSE)</f>
        <v>Dirección General</v>
      </c>
      <c r="AL205" s="38" t="s">
        <v>81</v>
      </c>
      <c r="AM205" s="70"/>
      <c r="AN205" s="70"/>
      <c r="AO205" s="70"/>
      <c r="AQ205" s="72"/>
      <c r="AR205" s="73"/>
      <c r="AS205" s="51"/>
      <c r="AU205" s="73"/>
      <c r="AV205" s="73"/>
      <c r="AW205" s="110">
        <f>IF([1]!Contratacion2023[[#This Row],[ADICIÓN/PRÓRROGA]]="NO",0)</f>
        <v>0</v>
      </c>
      <c r="AX205" s="46" t="str">
        <f>IF([1]!Contratacion2023[[#This Row],[ADICIÓN/PRÓRROGA]]="NO","N/A",[1]!Contratacion2023[[#This Row],[FECHA FIN PRORROGA]])</f>
        <v>N/A</v>
      </c>
      <c r="AY205" s="59"/>
      <c r="AZ205" s="59"/>
      <c r="BA205" s="59"/>
      <c r="BB205" s="47">
        <f>[1]!Contratacion2023[[#This Row],[VALOR INICIAL CONTRATO (NUM)]]+[1]!Contratacion2023[[#This Row],[VALOR CRP ADC]]</f>
        <v>7158058</v>
      </c>
      <c r="BC205" s="147">
        <f>[1]!Contratacion2023[[#This Row],[VALOR INICIAL CONTRATO (NUM)]]+[1]!Contratacion2023[[#This Row],[VALOR CRP ADC]]</f>
        <v>7158058</v>
      </c>
      <c r="BD205" s="147"/>
      <c r="BE205" s="147">
        <f>[1]!Contratacion2023[[#This Row],[VALOR TOTAL DEL CONTRATO]]-[1]!Contratacion2023[[#This Row],[VALOR VIGENTE]]</f>
        <v>0</v>
      </c>
      <c r="BJ205" s="51"/>
      <c r="BL205" s="73"/>
      <c r="BM205" s="51"/>
    </row>
    <row r="206" spans="1:65" x14ac:dyDescent="0.25">
      <c r="A206" s="53" t="s">
        <v>65</v>
      </c>
      <c r="B206" s="54" t="s">
        <v>66</v>
      </c>
      <c r="C206" s="54" t="s">
        <v>67</v>
      </c>
      <c r="D206" s="79" t="s">
        <v>68</v>
      </c>
      <c r="E206" s="54" t="s">
        <v>69</v>
      </c>
      <c r="F206" s="54" t="s">
        <v>858</v>
      </c>
      <c r="G206" s="55" t="s">
        <v>903</v>
      </c>
      <c r="H206" s="56" t="s">
        <v>904</v>
      </c>
      <c r="I206" s="57">
        <v>45233</v>
      </c>
      <c r="J206" s="59" t="s">
        <v>85</v>
      </c>
      <c r="K206" s="75" t="s">
        <v>903</v>
      </c>
      <c r="L206" s="59" t="s">
        <v>905</v>
      </c>
      <c r="M206" s="60" t="s">
        <v>390</v>
      </c>
      <c r="N206" s="59" t="s">
        <v>76</v>
      </c>
      <c r="O206" s="61">
        <v>31921037</v>
      </c>
      <c r="P206" s="55">
        <v>7</v>
      </c>
      <c r="Q206" s="57">
        <v>45233</v>
      </c>
      <c r="R206" s="62">
        <v>45240</v>
      </c>
      <c r="S206" s="59" t="s">
        <v>836</v>
      </c>
      <c r="T206" s="63">
        <v>45290</v>
      </c>
      <c r="U206" s="123">
        <v>2</v>
      </c>
      <c r="V206" s="64">
        <v>10922344</v>
      </c>
      <c r="W206" s="123">
        <v>2</v>
      </c>
      <c r="X206" s="65">
        <f>[1]!Contratacion2023[[#This Row],[VALOR INICIAL CONTRATO (NUM)]]/[1]!Contratacion2023[[#This Row],[NO. PAGOS ESTIPULADOS]]</f>
        <v>5461172</v>
      </c>
      <c r="Y206" s="29" t="str" cm="1">
        <f t="array" ref="Y206">_xlfn.XLOOKUP([1]!Contratacion2023[[#This Row],[VALOR CUOTA (NUM)]],[1]LISTAS!$A$114:$A$124,[1]!NIVEL_HONORARIOS_PS[PERFIL])</f>
        <v>ASESOR NIVEL II</v>
      </c>
      <c r="Z206" s="66">
        <v>9900000224</v>
      </c>
      <c r="AA206" s="67" t="s">
        <v>530</v>
      </c>
      <c r="AB206" s="67" t="s">
        <v>531</v>
      </c>
      <c r="AC206" s="68">
        <v>45217</v>
      </c>
      <c r="AD206" s="67">
        <v>85531338</v>
      </c>
      <c r="AE206" s="178">
        <v>4600000361</v>
      </c>
      <c r="AF206" s="179">
        <v>45239</v>
      </c>
      <c r="AG206" s="222">
        <v>10922344</v>
      </c>
      <c r="AH206" s="37" t="s">
        <v>100</v>
      </c>
      <c r="AI206" s="37" t="str">
        <f>VLOOKUP(AH206,[1]!T_SUPERVISOR[#Data],2,FALSE)</f>
        <v>Directora General</v>
      </c>
      <c r="AJ206" s="37" t="s">
        <v>101</v>
      </c>
      <c r="AK206" s="37" t="str">
        <f>VLOOKUP(AJ206,[1]!T_PROCESO[#Data],2,FALSE)</f>
        <v>Dirección General</v>
      </c>
      <c r="AL206" s="38" t="s">
        <v>81</v>
      </c>
      <c r="AM206" s="70"/>
      <c r="AN206" s="70"/>
      <c r="AO206" s="70"/>
      <c r="AQ206" s="72"/>
      <c r="AR206" s="73"/>
      <c r="AS206" s="51"/>
      <c r="AU206" s="73"/>
      <c r="AV206" s="73"/>
      <c r="AW206" s="110">
        <f>IF([1]!Contratacion2023[[#This Row],[ADICIÓN/PRÓRROGA]]="NO",0)</f>
        <v>0</v>
      </c>
      <c r="AX206" s="46" t="str">
        <f>IF([1]!Contratacion2023[[#This Row],[ADICIÓN/PRÓRROGA]]="NO","N/A",[1]!Contratacion2023[[#This Row],[FECHA FIN PRORROGA]])</f>
        <v>N/A</v>
      </c>
      <c r="AY206" s="59"/>
      <c r="AZ206" s="59"/>
      <c r="BA206" s="59"/>
      <c r="BB206" s="47">
        <f>[1]!Contratacion2023[[#This Row],[VALOR INICIAL CONTRATO (NUM)]]+[1]!Contratacion2023[[#This Row],[VALOR CRP ADC]]</f>
        <v>10922344</v>
      </c>
      <c r="BC206" s="147">
        <f>[1]!Contratacion2023[[#This Row],[VALOR INICIAL CONTRATO (NUM)]]+[1]!Contratacion2023[[#This Row],[VALOR CRP ADC]]</f>
        <v>10922344</v>
      </c>
      <c r="BD206" s="147"/>
      <c r="BE206" s="147">
        <f>[1]!Contratacion2023[[#This Row],[VALOR TOTAL DEL CONTRATO]]-[1]!Contratacion2023[[#This Row],[VALOR VIGENTE]]</f>
        <v>0</v>
      </c>
      <c r="BJ206" s="51"/>
      <c r="BL206" s="73"/>
      <c r="BM206" s="51"/>
    </row>
    <row r="207" spans="1:65" x14ac:dyDescent="0.25">
      <c r="A207" s="53" t="s">
        <v>65</v>
      </c>
      <c r="B207" s="54" t="s">
        <v>66</v>
      </c>
      <c r="C207" s="54" t="s">
        <v>67</v>
      </c>
      <c r="D207" s="79" t="s">
        <v>68</v>
      </c>
      <c r="E207" s="54" t="s">
        <v>82</v>
      </c>
      <c r="F207" s="54" t="s">
        <v>858</v>
      </c>
      <c r="G207" s="55" t="s">
        <v>906</v>
      </c>
      <c r="H207" s="56" t="s">
        <v>907</v>
      </c>
      <c r="I207" s="57">
        <v>45233</v>
      </c>
      <c r="J207" s="59" t="s">
        <v>85</v>
      </c>
      <c r="K207" s="75" t="s">
        <v>906</v>
      </c>
      <c r="L207" s="59" t="s">
        <v>908</v>
      </c>
      <c r="M207" s="60" t="s">
        <v>393</v>
      </c>
      <c r="N207" s="59" t="s">
        <v>76</v>
      </c>
      <c r="O207" s="61">
        <v>1037592239</v>
      </c>
      <c r="P207" s="55">
        <v>8</v>
      </c>
      <c r="Q207" s="57">
        <v>45234</v>
      </c>
      <c r="R207" s="62">
        <v>45240</v>
      </c>
      <c r="S207" s="59" t="s">
        <v>836</v>
      </c>
      <c r="T207" s="63">
        <v>45290</v>
      </c>
      <c r="U207" s="123">
        <v>2</v>
      </c>
      <c r="V207" s="64">
        <v>3579030</v>
      </c>
      <c r="W207" s="123">
        <v>2</v>
      </c>
      <c r="X207" s="65">
        <f>[1]!Contratacion2023[[#This Row],[VALOR INICIAL CONTRATO (NUM)]]/[1]!Contratacion2023[[#This Row],[NO. PAGOS ESTIPULADOS]]</f>
        <v>1789515</v>
      </c>
      <c r="Y207" s="29" t="str" cm="1">
        <f t="array" ref="Y207">_xlfn.XLOOKUP([1]!Contratacion2023[[#This Row],[VALOR CUOTA (NUM)]],[1]LISTAS!$A$114:$A$124,[1]!NIVEL_HONORARIOS_PS[PERFIL])</f>
        <v>ASISTENCIAL NIVEL II</v>
      </c>
      <c r="Z207" s="66">
        <v>9900000223</v>
      </c>
      <c r="AA207" s="67" t="s">
        <v>530</v>
      </c>
      <c r="AB207" s="67" t="s">
        <v>531</v>
      </c>
      <c r="AC207" s="68">
        <v>45217</v>
      </c>
      <c r="AD207" s="67">
        <v>28632240</v>
      </c>
      <c r="AE207" s="72">
        <v>4600000353</v>
      </c>
      <c r="AF207" s="179">
        <v>45238</v>
      </c>
      <c r="AG207" s="221">
        <v>3579030</v>
      </c>
      <c r="AH207" s="37" t="s">
        <v>100</v>
      </c>
      <c r="AI207" s="37" t="str">
        <f>VLOOKUP(AH207,[1]!T_SUPERVISOR[#Data],2,FALSE)</f>
        <v>Directora General</v>
      </c>
      <c r="AJ207" s="37" t="s">
        <v>101</v>
      </c>
      <c r="AK207" s="37" t="str">
        <f>VLOOKUP(AJ207,[1]!T_PROCESO[#Data],2,FALSE)</f>
        <v>Dirección General</v>
      </c>
      <c r="AL207" s="38" t="s">
        <v>81</v>
      </c>
      <c r="AM207" s="70"/>
      <c r="AN207" s="70"/>
      <c r="AO207" s="70"/>
      <c r="AQ207" s="72"/>
      <c r="AR207" s="73"/>
      <c r="AS207" s="51"/>
      <c r="AU207" s="73"/>
      <c r="AV207" s="73"/>
      <c r="AW207" s="110">
        <f>IF([1]!Contratacion2023[[#This Row],[ADICIÓN/PRÓRROGA]]="NO",0)</f>
        <v>0</v>
      </c>
      <c r="AX207" s="46" t="str">
        <f>IF([1]!Contratacion2023[[#This Row],[ADICIÓN/PRÓRROGA]]="NO","N/A",[1]!Contratacion2023[[#This Row],[FECHA FIN PRORROGA]])</f>
        <v>N/A</v>
      </c>
      <c r="AY207" s="59"/>
      <c r="AZ207" s="59"/>
      <c r="BA207" s="59"/>
      <c r="BB207" s="47">
        <f>[1]!Contratacion2023[[#This Row],[VALOR INICIAL CONTRATO (NUM)]]+[1]!Contratacion2023[[#This Row],[VALOR CRP ADC]]</f>
        <v>3579030</v>
      </c>
      <c r="BC207" s="147">
        <f>[1]!Contratacion2023[[#This Row],[VALOR INICIAL CONTRATO (NUM)]]+[1]!Contratacion2023[[#This Row],[VALOR CRP ADC]]</f>
        <v>3579030</v>
      </c>
      <c r="BD207" s="147"/>
      <c r="BE207" s="147">
        <f>[1]!Contratacion2023[[#This Row],[VALOR TOTAL DEL CONTRATO]]-[1]!Contratacion2023[[#This Row],[VALOR VIGENTE]]</f>
        <v>0</v>
      </c>
      <c r="BJ207" s="51"/>
      <c r="BL207" s="73"/>
      <c r="BM207" s="51"/>
    </row>
    <row r="208" spans="1:65" x14ac:dyDescent="0.25">
      <c r="A208" s="53" t="s">
        <v>65</v>
      </c>
      <c r="B208" s="54" t="s">
        <v>66</v>
      </c>
      <c r="C208" s="54" t="s">
        <v>67</v>
      </c>
      <c r="D208" s="79" t="s">
        <v>68</v>
      </c>
      <c r="E208" s="54" t="s">
        <v>82</v>
      </c>
      <c r="F208" s="54" t="s">
        <v>846</v>
      </c>
      <c r="G208" s="55" t="s">
        <v>909</v>
      </c>
      <c r="H208" s="56" t="s">
        <v>910</v>
      </c>
      <c r="I208" s="57">
        <v>45233</v>
      </c>
      <c r="J208" s="59" t="s">
        <v>85</v>
      </c>
      <c r="K208" s="75" t="s">
        <v>909</v>
      </c>
      <c r="L208" s="59" t="s">
        <v>911</v>
      </c>
      <c r="M208" s="60" t="s">
        <v>397</v>
      </c>
      <c r="N208" s="59" t="s">
        <v>106</v>
      </c>
      <c r="O208" s="61">
        <v>16645908</v>
      </c>
      <c r="P208" s="55">
        <v>9</v>
      </c>
      <c r="Q208" s="57">
        <v>45237</v>
      </c>
      <c r="R208" s="62">
        <v>45240</v>
      </c>
      <c r="S208" s="59" t="s">
        <v>836</v>
      </c>
      <c r="T208" s="63">
        <v>45290</v>
      </c>
      <c r="U208" s="123">
        <v>2</v>
      </c>
      <c r="V208" s="64">
        <v>4680270</v>
      </c>
      <c r="W208" s="123">
        <v>2</v>
      </c>
      <c r="X208" s="65">
        <f>[1]!Contratacion2023[[#This Row],[VALOR INICIAL CONTRATO (NUM)]]/[1]!Contratacion2023[[#This Row],[NO. PAGOS ESTIPULADOS]]</f>
        <v>2340135</v>
      </c>
      <c r="Y208" s="65" t="str" cm="1">
        <f t="array" ref="Y208">_xlfn.XLOOKUP([1]!Contratacion2023[[#This Row],[VALOR CUOTA (NUM)]],[1]LISTAS!$A$114:$A$124,[1]!NIVEL_HONORARIOS_PS[PERFIL])</f>
        <v>TÉCNICO NIVEL I</v>
      </c>
      <c r="Z208" s="66">
        <v>9900000222</v>
      </c>
      <c r="AA208" s="67" t="s">
        <v>530</v>
      </c>
      <c r="AB208" s="67" t="s">
        <v>531</v>
      </c>
      <c r="AC208" s="68">
        <v>45217</v>
      </c>
      <c r="AD208" s="67">
        <v>43669080</v>
      </c>
      <c r="AE208" s="72">
        <v>4600000343</v>
      </c>
      <c r="AF208" s="179">
        <v>45238</v>
      </c>
      <c r="AG208" s="223">
        <v>4680270</v>
      </c>
      <c r="AH208" s="37" t="s">
        <v>100</v>
      </c>
      <c r="AI208" s="37" t="str">
        <f>VLOOKUP(AH208,[1]!T_SUPERVISOR[#Data],2,FALSE)</f>
        <v>Directora General</v>
      </c>
      <c r="AJ208" s="37" t="s">
        <v>135</v>
      </c>
      <c r="AK208" s="37" t="str">
        <f>VLOOKUP(AJ208,[1]!T_PROCESO[#Data],2,FALSE)</f>
        <v>Dirección General</v>
      </c>
      <c r="AL208" s="38" t="s">
        <v>81</v>
      </c>
      <c r="AM208" s="70"/>
      <c r="AN208" s="70"/>
      <c r="AO208" s="70"/>
      <c r="AQ208" s="72"/>
      <c r="AR208" s="73"/>
      <c r="AS208" s="51"/>
      <c r="AU208" s="73"/>
      <c r="AV208" s="73"/>
      <c r="AW208" s="110">
        <f>IF([1]!Contratacion2023[[#This Row],[ADICIÓN/PRÓRROGA]]="NO",0)</f>
        <v>0</v>
      </c>
      <c r="AX208" s="46" t="str">
        <f>IF([1]!Contratacion2023[[#This Row],[ADICIÓN/PRÓRROGA]]="NO","N/A",[1]!Contratacion2023[[#This Row],[FECHA FIN PRORROGA]])</f>
        <v>N/A</v>
      </c>
      <c r="AY208" s="59"/>
      <c r="AZ208" s="59"/>
      <c r="BA208" s="59"/>
      <c r="BB208" s="47">
        <f>[1]!Contratacion2023[[#This Row],[VALOR INICIAL CONTRATO (NUM)]]+[1]!Contratacion2023[[#This Row],[VALOR CRP ADC]]</f>
        <v>4680270</v>
      </c>
      <c r="BC208" s="147">
        <f>[1]!Contratacion2023[[#This Row],[VALOR INICIAL CONTRATO (NUM)]]+[1]!Contratacion2023[[#This Row],[VALOR CRP ADC]]</f>
        <v>4680270</v>
      </c>
      <c r="BD208" s="147"/>
      <c r="BE208" s="147">
        <f>[1]!Contratacion2023[[#This Row],[VALOR TOTAL DEL CONTRATO]]-[1]!Contratacion2023[[#This Row],[VALOR VIGENTE]]</f>
        <v>0</v>
      </c>
      <c r="BJ208" s="51"/>
      <c r="BL208" s="73"/>
      <c r="BM208" s="51"/>
    </row>
    <row r="209" spans="1:65" x14ac:dyDescent="0.25">
      <c r="A209" s="53" t="s">
        <v>65</v>
      </c>
      <c r="B209" s="54" t="s">
        <v>66</v>
      </c>
      <c r="C209" s="54" t="s">
        <v>67</v>
      </c>
      <c r="D209" s="79" t="s">
        <v>68</v>
      </c>
      <c r="E209" s="54" t="s">
        <v>69</v>
      </c>
      <c r="F209" s="54" t="s">
        <v>846</v>
      </c>
      <c r="G209" s="55" t="s">
        <v>912</v>
      </c>
      <c r="H209" s="56" t="s">
        <v>913</v>
      </c>
      <c r="I209" s="57">
        <v>45233</v>
      </c>
      <c r="J209" s="59" t="s">
        <v>85</v>
      </c>
      <c r="K209" s="75" t="s">
        <v>912</v>
      </c>
      <c r="L209" s="59" t="s">
        <v>914</v>
      </c>
      <c r="M209" s="60" t="s">
        <v>401</v>
      </c>
      <c r="N209" s="59" t="s">
        <v>106</v>
      </c>
      <c r="O209" s="61">
        <v>1144073418</v>
      </c>
      <c r="P209" s="55">
        <v>1</v>
      </c>
      <c r="Q209" s="57">
        <v>45233</v>
      </c>
      <c r="R209" s="62">
        <v>45240</v>
      </c>
      <c r="S209" s="59" t="s">
        <v>836</v>
      </c>
      <c r="T209" s="63">
        <v>45290</v>
      </c>
      <c r="U209" s="123">
        <v>2</v>
      </c>
      <c r="V209" s="64">
        <v>7158058</v>
      </c>
      <c r="W209" s="123">
        <v>2</v>
      </c>
      <c r="X209" s="65">
        <f>[1]!Contratacion2023[[#This Row],[VALOR INICIAL CONTRATO (NUM)]]/[1]!Contratacion2023[[#This Row],[NO. PAGOS ESTIPULADOS]]</f>
        <v>3579029</v>
      </c>
      <c r="Y209" s="65" t="str" cm="1">
        <f t="array" ref="Y209">_xlfn.XLOOKUP([1]!Contratacion2023[[#This Row],[VALOR CUOTA (NUM)]],[1]LISTAS!$A$114:$A$124,[1]!NIVEL_HONORARIOS_PS[PERFIL])</f>
        <v>PROFESIONAL</v>
      </c>
      <c r="Z209" s="66">
        <v>9900000224</v>
      </c>
      <c r="AA209" s="67" t="s">
        <v>530</v>
      </c>
      <c r="AB209" s="67" t="s">
        <v>531</v>
      </c>
      <c r="AC209" s="68">
        <v>45217</v>
      </c>
      <c r="AD209" s="67">
        <v>85531338</v>
      </c>
      <c r="AE209" s="72">
        <v>4600000367</v>
      </c>
      <c r="AF209" s="179">
        <v>45239</v>
      </c>
      <c r="AG209" s="223">
        <v>7158058</v>
      </c>
      <c r="AH209" s="37" t="s">
        <v>125</v>
      </c>
      <c r="AI209" s="37" t="str">
        <f>VLOOKUP(AH209,[1]!T_SUPERVISOR[#Data],2,FALSE)</f>
        <v>Profesional Universitario Código 219 Grado 1</v>
      </c>
      <c r="AJ209" s="37" t="s">
        <v>126</v>
      </c>
      <c r="AK209" s="37" t="str">
        <f>VLOOKUP(AJ209,[1]!T_PROCESO[#Data],2,FALSE)</f>
        <v>Dirección General</v>
      </c>
      <c r="AL209" s="38" t="s">
        <v>81</v>
      </c>
      <c r="AM209" s="70"/>
      <c r="AN209" s="70"/>
      <c r="AO209" s="70"/>
      <c r="AQ209" s="72"/>
      <c r="AR209" s="73"/>
      <c r="AS209" s="51"/>
      <c r="AU209" s="73"/>
      <c r="AV209" s="73"/>
      <c r="AW209" s="110">
        <f>IF([1]!Contratacion2023[[#This Row],[ADICIÓN/PRÓRROGA]]="NO",0)</f>
        <v>0</v>
      </c>
      <c r="AX209" s="46" t="str">
        <f>IF([1]!Contratacion2023[[#This Row],[ADICIÓN/PRÓRROGA]]="NO","N/A",[1]!Contratacion2023[[#This Row],[FECHA FIN PRORROGA]])</f>
        <v>N/A</v>
      </c>
      <c r="AY209" s="59"/>
      <c r="AZ209" s="59"/>
      <c r="BA209" s="59"/>
      <c r="BB209" s="47">
        <f>[1]!Contratacion2023[[#This Row],[VALOR INICIAL CONTRATO (NUM)]]+[1]!Contratacion2023[[#This Row],[VALOR CRP ADC]]</f>
        <v>7158058</v>
      </c>
      <c r="BC209" s="147">
        <f>[1]!Contratacion2023[[#This Row],[VALOR INICIAL CONTRATO (NUM)]]+[1]!Contratacion2023[[#This Row],[VALOR CRP ADC]]</f>
        <v>7158058</v>
      </c>
      <c r="BD209" s="147"/>
      <c r="BE209" s="147">
        <f>[1]!Contratacion2023[[#This Row],[VALOR TOTAL DEL CONTRATO]]-[1]!Contratacion2023[[#This Row],[VALOR VIGENTE]]</f>
        <v>0</v>
      </c>
      <c r="BJ209" s="51"/>
      <c r="BL209" s="73"/>
      <c r="BM209" s="51"/>
    </row>
    <row r="210" spans="1:65" x14ac:dyDescent="0.25">
      <c r="A210" s="53" t="s">
        <v>65</v>
      </c>
      <c r="B210" s="54" t="s">
        <v>66</v>
      </c>
      <c r="C210" s="54" t="s">
        <v>67</v>
      </c>
      <c r="D210" s="79" t="s">
        <v>68</v>
      </c>
      <c r="E210" s="54" t="s">
        <v>69</v>
      </c>
      <c r="F210" s="54" t="s">
        <v>846</v>
      </c>
      <c r="G210" s="55" t="s">
        <v>915</v>
      </c>
      <c r="H210" s="56" t="s">
        <v>916</v>
      </c>
      <c r="I210" s="57">
        <v>45233</v>
      </c>
      <c r="J210" s="59" t="s">
        <v>85</v>
      </c>
      <c r="K210" s="75" t="s">
        <v>915</v>
      </c>
      <c r="L210" s="59" t="s">
        <v>917</v>
      </c>
      <c r="M210" s="60" t="s">
        <v>405</v>
      </c>
      <c r="N210" s="59" t="s">
        <v>106</v>
      </c>
      <c r="O210" s="61">
        <v>1143836349</v>
      </c>
      <c r="P210" s="55">
        <v>3</v>
      </c>
      <c r="Q210" s="57">
        <v>45233</v>
      </c>
      <c r="R210" s="62">
        <v>45240</v>
      </c>
      <c r="S210" s="59" t="s">
        <v>836</v>
      </c>
      <c r="T210" s="63">
        <v>45290</v>
      </c>
      <c r="U210" s="123">
        <v>2</v>
      </c>
      <c r="V210" s="64">
        <v>7158058</v>
      </c>
      <c r="W210" s="123">
        <v>2</v>
      </c>
      <c r="X210" s="65">
        <f>[1]!Contratacion2023[[#This Row],[VALOR INICIAL CONTRATO (NUM)]]/[1]!Contratacion2023[[#This Row],[NO. PAGOS ESTIPULADOS]]</f>
        <v>3579029</v>
      </c>
      <c r="Y210" s="65" t="str" cm="1">
        <f t="array" ref="Y210">_xlfn.XLOOKUP([1]!Contratacion2023[[#This Row],[VALOR CUOTA (NUM)]],[1]LISTAS!$A$114:$A$124,[1]!NIVEL_HONORARIOS_PS[PERFIL])</f>
        <v>PROFESIONAL</v>
      </c>
      <c r="Z210" s="66">
        <v>9900000224</v>
      </c>
      <c r="AA210" s="67" t="s">
        <v>530</v>
      </c>
      <c r="AB210" s="67" t="s">
        <v>531</v>
      </c>
      <c r="AC210" s="68">
        <v>45217</v>
      </c>
      <c r="AD210" s="67">
        <v>85531338</v>
      </c>
      <c r="AE210" s="72">
        <v>4600000358</v>
      </c>
      <c r="AF210" s="202">
        <v>45238</v>
      </c>
      <c r="AG210" s="224">
        <v>7158058</v>
      </c>
      <c r="AH210" s="37" t="s">
        <v>125</v>
      </c>
      <c r="AI210" s="37" t="str">
        <f>VLOOKUP(AH210,[1]!T_SUPERVISOR[#Data],2,FALSE)</f>
        <v>Profesional Universitario Código 219 Grado 1</v>
      </c>
      <c r="AJ210" s="37" t="s">
        <v>135</v>
      </c>
      <c r="AK210" s="37" t="str">
        <f>VLOOKUP(AJ210,[1]!T_PROCESO[#Data],2,FALSE)</f>
        <v>Dirección General</v>
      </c>
      <c r="AL210" s="38" t="s">
        <v>81</v>
      </c>
      <c r="AM210" s="70"/>
      <c r="AN210" s="70"/>
      <c r="AO210" s="70"/>
      <c r="AQ210" s="72"/>
      <c r="AR210" s="73"/>
      <c r="AS210" s="51"/>
      <c r="AU210" s="73"/>
      <c r="AV210" s="73"/>
      <c r="AW210" s="110">
        <f>IF([1]!Contratacion2023[[#This Row],[ADICIÓN/PRÓRROGA]]="NO",0)</f>
        <v>0</v>
      </c>
      <c r="AX210" s="46" t="str">
        <f>IF([1]!Contratacion2023[[#This Row],[ADICIÓN/PRÓRROGA]]="NO","N/A",[1]!Contratacion2023[[#This Row],[FECHA FIN PRORROGA]])</f>
        <v>N/A</v>
      </c>
      <c r="AY210" s="59"/>
      <c r="AZ210" s="59"/>
      <c r="BA210" s="59"/>
      <c r="BB210" s="47">
        <f>[1]!Contratacion2023[[#This Row],[VALOR INICIAL CONTRATO (NUM)]]+[1]!Contratacion2023[[#This Row],[VALOR CRP ADC]]</f>
        <v>7158058</v>
      </c>
      <c r="BC210" s="147">
        <f>[1]!Contratacion2023[[#This Row],[VALOR INICIAL CONTRATO (NUM)]]+[1]!Contratacion2023[[#This Row],[VALOR CRP ADC]]</f>
        <v>7158058</v>
      </c>
      <c r="BD210" s="147"/>
      <c r="BE210" s="147">
        <f>[1]!Contratacion2023[[#This Row],[VALOR TOTAL DEL CONTRATO]]-[1]!Contratacion2023[[#This Row],[VALOR VIGENTE]]</f>
        <v>0</v>
      </c>
      <c r="BJ210" s="51"/>
      <c r="BL210" s="73"/>
      <c r="BM210" s="51"/>
    </row>
    <row r="211" spans="1:65" x14ac:dyDescent="0.25">
      <c r="A211" s="53" t="s">
        <v>65</v>
      </c>
      <c r="B211" s="54" t="s">
        <v>66</v>
      </c>
      <c r="C211" s="54" t="s">
        <v>67</v>
      </c>
      <c r="D211" s="79" t="s">
        <v>68</v>
      </c>
      <c r="E211" s="54" t="s">
        <v>82</v>
      </c>
      <c r="F211" s="54" t="s">
        <v>858</v>
      </c>
      <c r="G211" s="55" t="s">
        <v>918</v>
      </c>
      <c r="H211" s="56" t="s">
        <v>919</v>
      </c>
      <c r="I211" s="57">
        <v>45233</v>
      </c>
      <c r="J211" s="59" t="s">
        <v>85</v>
      </c>
      <c r="K211" s="75" t="s">
        <v>918</v>
      </c>
      <c r="L211" s="59" t="s">
        <v>920</v>
      </c>
      <c r="M211" s="60" t="s">
        <v>409</v>
      </c>
      <c r="N211" s="59" t="s">
        <v>76</v>
      </c>
      <c r="O211" s="61">
        <v>1144069109</v>
      </c>
      <c r="P211" s="55">
        <v>5</v>
      </c>
      <c r="Q211" s="57">
        <v>45233</v>
      </c>
      <c r="R211" s="62">
        <v>45240</v>
      </c>
      <c r="S211" s="59" t="s">
        <v>836</v>
      </c>
      <c r="T211" s="63">
        <v>45290</v>
      </c>
      <c r="U211" s="123">
        <v>2</v>
      </c>
      <c r="V211" s="64">
        <v>4680270</v>
      </c>
      <c r="W211" s="123">
        <v>2</v>
      </c>
      <c r="X211" s="65">
        <f>[1]!Contratacion2023[[#This Row],[VALOR INICIAL CONTRATO (NUM)]]/[1]!Contratacion2023[[#This Row],[NO. PAGOS ESTIPULADOS]]</f>
        <v>2340135</v>
      </c>
      <c r="Y211" s="65" t="str" cm="1">
        <f t="array" ref="Y211">_xlfn.XLOOKUP([1]!Contratacion2023[[#This Row],[VALOR CUOTA (NUM)]],[1]LISTAS!$A$114:$A$124,[1]!NIVEL_HONORARIOS_PS[PERFIL])</f>
        <v>TÉCNICO NIVEL I</v>
      </c>
      <c r="Z211" s="66">
        <v>9900000222</v>
      </c>
      <c r="AA211" s="67" t="s">
        <v>530</v>
      </c>
      <c r="AB211" s="67" t="s">
        <v>531</v>
      </c>
      <c r="AC211" s="68">
        <v>45217</v>
      </c>
      <c r="AD211" s="67">
        <v>43669080</v>
      </c>
      <c r="AE211" s="72">
        <v>4600000349</v>
      </c>
      <c r="AF211" s="202">
        <v>45238</v>
      </c>
      <c r="AG211" s="224">
        <v>4680270</v>
      </c>
      <c r="AH211" s="37" t="s">
        <v>215</v>
      </c>
      <c r="AI211" s="37" t="str">
        <f>VLOOKUP(AH211,[1]!T_SUPERVISOR[#Data],2,FALSE)</f>
        <v>Profesional Especializado Código 222 Grado 3</v>
      </c>
      <c r="AJ211" s="37" t="s">
        <v>216</v>
      </c>
      <c r="AK211" s="37" t="str">
        <f>VLOOKUP(AJ211,[1]!T_PROCESO[#Data],2,FALSE)</f>
        <v>Dirección General</v>
      </c>
      <c r="AL211" s="38" t="s">
        <v>81</v>
      </c>
      <c r="AM211" s="70"/>
      <c r="AN211" s="70"/>
      <c r="AO211" s="70"/>
      <c r="AQ211" s="72"/>
      <c r="AR211" s="73"/>
      <c r="AS211" s="51"/>
      <c r="AU211" s="73"/>
      <c r="AV211" s="73"/>
      <c r="AW211" s="110">
        <f>IF([1]!Contratacion2023[[#This Row],[ADICIÓN/PRÓRROGA]]="NO",0)</f>
        <v>0</v>
      </c>
      <c r="AX211" s="46" t="str">
        <f>IF([1]!Contratacion2023[[#This Row],[ADICIÓN/PRÓRROGA]]="NO","N/A",[1]!Contratacion2023[[#This Row],[FECHA FIN PRORROGA]])</f>
        <v>N/A</v>
      </c>
      <c r="AY211" s="59"/>
      <c r="AZ211" s="59"/>
      <c r="BA211" s="59"/>
      <c r="BB211" s="47">
        <f>[1]!Contratacion2023[[#This Row],[VALOR INICIAL CONTRATO (NUM)]]+[1]!Contratacion2023[[#This Row],[VALOR CRP ADC]]</f>
        <v>4680270</v>
      </c>
      <c r="BC211" s="147">
        <f>[1]!Contratacion2023[[#This Row],[VALOR INICIAL CONTRATO (NUM)]]+[1]!Contratacion2023[[#This Row],[VALOR CRP ADC]]</f>
        <v>4680270</v>
      </c>
      <c r="BD211" s="147"/>
      <c r="BE211" s="147">
        <f>[1]!Contratacion2023[[#This Row],[VALOR TOTAL DEL CONTRATO]]-[1]!Contratacion2023[[#This Row],[VALOR VIGENTE]]</f>
        <v>0</v>
      </c>
      <c r="BJ211" s="51"/>
      <c r="BL211" s="73"/>
      <c r="BM211" s="51"/>
    </row>
    <row r="212" spans="1:65" x14ac:dyDescent="0.25">
      <c r="A212" s="53" t="s">
        <v>65</v>
      </c>
      <c r="B212" s="54" t="s">
        <v>66</v>
      </c>
      <c r="C212" s="54" t="s">
        <v>67</v>
      </c>
      <c r="D212" s="79" t="s">
        <v>68</v>
      </c>
      <c r="E212" s="54" t="s">
        <v>82</v>
      </c>
      <c r="F212" s="54" t="s">
        <v>858</v>
      </c>
      <c r="G212" s="169" t="s">
        <v>921</v>
      </c>
      <c r="H212" s="56" t="s">
        <v>922</v>
      </c>
      <c r="I212" s="57">
        <v>45233</v>
      </c>
      <c r="J212" s="59" t="s">
        <v>155</v>
      </c>
      <c r="K212" s="75" t="s">
        <v>921</v>
      </c>
      <c r="L212" s="59" t="s">
        <v>877</v>
      </c>
      <c r="M212" s="60" t="s">
        <v>413</v>
      </c>
      <c r="N212" s="59" t="s">
        <v>106</v>
      </c>
      <c r="O212" s="61">
        <v>94492155</v>
      </c>
      <c r="P212" s="55">
        <v>5</v>
      </c>
      <c r="Q212" s="57">
        <v>45233</v>
      </c>
      <c r="R212" s="62">
        <v>45240</v>
      </c>
      <c r="S212" s="59" t="s">
        <v>836</v>
      </c>
      <c r="T212" s="63">
        <v>45290</v>
      </c>
      <c r="U212" s="123">
        <v>2</v>
      </c>
      <c r="V212" s="64">
        <v>4680270</v>
      </c>
      <c r="W212" s="123">
        <v>2</v>
      </c>
      <c r="X212" s="65">
        <f>[1]!Contratacion2023[[#This Row],[VALOR INICIAL CONTRATO (NUM)]]/[1]!Contratacion2023[[#This Row],[NO. PAGOS ESTIPULADOS]]</f>
        <v>2340135</v>
      </c>
      <c r="Y212" s="65" t="str" cm="1">
        <f t="array" ref="Y212">_xlfn.XLOOKUP([1]!Contratacion2023[[#This Row],[VALOR CUOTA (NUM)]],[1]LISTAS!$A$114:$A$124,[1]!NIVEL_HONORARIOS_PS[PERFIL])</f>
        <v>TÉCNICO NIVEL I</v>
      </c>
      <c r="Z212" s="66">
        <v>9900000222</v>
      </c>
      <c r="AA212" s="67" t="s">
        <v>530</v>
      </c>
      <c r="AB212" s="67" t="s">
        <v>531</v>
      </c>
      <c r="AC212" s="68">
        <v>45217</v>
      </c>
      <c r="AD212" s="67">
        <v>43669080</v>
      </c>
      <c r="AE212" s="72">
        <v>4600000344</v>
      </c>
      <c r="AF212" s="34">
        <v>45238</v>
      </c>
      <c r="AG212" s="69">
        <v>4680270</v>
      </c>
      <c r="AH212" s="37" t="s">
        <v>190</v>
      </c>
      <c r="AI212" s="37" t="str">
        <f>VLOOKUP(AH212,[1]!T_SUPERVISOR[#Data],2,FALSE)</f>
        <v>Directora Administrativa y Financiera</v>
      </c>
      <c r="AJ212" s="37" t="s">
        <v>276</v>
      </c>
      <c r="AK212" s="37" t="str">
        <f>VLOOKUP(AJ212,[1]!T_PROCESO[#Data],2,FALSE)</f>
        <v>Dirección Administrativa y Financiera</v>
      </c>
      <c r="AL212" s="38" t="s">
        <v>81</v>
      </c>
      <c r="AM212" s="70"/>
      <c r="AN212" s="70"/>
      <c r="AO212" s="70"/>
      <c r="AQ212" s="72"/>
      <c r="AR212" s="73"/>
      <c r="AS212" s="51"/>
      <c r="AU212" s="73"/>
      <c r="AV212" s="73"/>
      <c r="AW212" s="110">
        <f>IF([1]!Contratacion2023[[#This Row],[ADICIÓN/PRÓRROGA]]="NO",0)</f>
        <v>0</v>
      </c>
      <c r="AX212" s="46" t="str">
        <f>IF([1]!Contratacion2023[[#This Row],[ADICIÓN/PRÓRROGA]]="NO","N/A",[1]!Contratacion2023[[#This Row],[FECHA FIN PRORROGA]])</f>
        <v>N/A</v>
      </c>
      <c r="AY212" s="59"/>
      <c r="AZ212" s="59"/>
      <c r="BA212" s="59"/>
      <c r="BB212" s="47">
        <f>[1]!Contratacion2023[[#This Row],[VALOR INICIAL CONTRATO (NUM)]]+[1]!Contratacion2023[[#This Row],[VALOR CRP ADC]]</f>
        <v>4680270</v>
      </c>
      <c r="BC212" s="147">
        <f>[1]!Contratacion2023[[#This Row],[VALOR INICIAL CONTRATO (NUM)]]+[1]!Contratacion2023[[#This Row],[VALOR CRP ADC]]</f>
        <v>4680270</v>
      </c>
      <c r="BD212" s="147"/>
      <c r="BE212" s="147">
        <f>[1]!Contratacion2023[[#This Row],[VALOR TOTAL DEL CONTRATO]]-[1]!Contratacion2023[[#This Row],[VALOR VIGENTE]]</f>
        <v>0</v>
      </c>
      <c r="BJ212" s="51"/>
      <c r="BL212" s="73"/>
      <c r="BM212" s="51"/>
    </row>
    <row r="213" spans="1:65" x14ac:dyDescent="0.25">
      <c r="A213" s="53" t="s">
        <v>65</v>
      </c>
      <c r="B213" s="54" t="s">
        <v>66</v>
      </c>
      <c r="C213" s="54" t="s">
        <v>67</v>
      </c>
      <c r="D213" s="79" t="s">
        <v>68</v>
      </c>
      <c r="E213" s="54" t="s">
        <v>82</v>
      </c>
      <c r="F213" s="54" t="s">
        <v>846</v>
      </c>
      <c r="G213" s="55" t="s">
        <v>923</v>
      </c>
      <c r="H213" s="56" t="s">
        <v>924</v>
      </c>
      <c r="I213" s="57">
        <v>45244</v>
      </c>
      <c r="J213" s="59" t="s">
        <v>155</v>
      </c>
      <c r="K213" s="75" t="s">
        <v>923</v>
      </c>
      <c r="L213" s="59" t="s">
        <v>925</v>
      </c>
      <c r="M213" s="60" t="s">
        <v>926</v>
      </c>
      <c r="N213" s="59" t="s">
        <v>106</v>
      </c>
      <c r="O213" s="61">
        <v>1118300040</v>
      </c>
      <c r="P213" s="55">
        <v>1</v>
      </c>
      <c r="Q213" s="57">
        <v>45245</v>
      </c>
      <c r="R213" s="62">
        <v>45247</v>
      </c>
      <c r="S213" s="59" t="s">
        <v>836</v>
      </c>
      <c r="T213" s="63">
        <v>45290</v>
      </c>
      <c r="U213" s="123">
        <v>2</v>
      </c>
      <c r="V213" s="64">
        <v>4680270</v>
      </c>
      <c r="W213" s="123">
        <v>2</v>
      </c>
      <c r="X213" s="65">
        <f>[1]!Contratacion2023[[#This Row],[VALOR INICIAL CONTRATO (NUM)]]/[1]!Contratacion2023[[#This Row],[NO. PAGOS ESTIPULADOS]]</f>
        <v>2340135</v>
      </c>
      <c r="Y213" s="65" t="str" cm="1">
        <f t="array" ref="Y213">_xlfn.XLOOKUP([1]!Contratacion2023[[#This Row],[VALOR CUOTA (NUM)]],[1]LISTAS!$A$114:$A$124,[1]!NIVEL_HONORARIOS_PS[PERFIL])</f>
        <v>TÉCNICO NIVEL I</v>
      </c>
      <c r="Z213" s="66">
        <v>9900000229</v>
      </c>
      <c r="AA213" s="67" t="s">
        <v>571</v>
      </c>
      <c r="AB213" s="67" t="s">
        <v>531</v>
      </c>
      <c r="AC213" s="68">
        <v>45218</v>
      </c>
      <c r="AD213" s="67">
        <v>4680270</v>
      </c>
      <c r="AE213" s="72">
        <v>4600000390</v>
      </c>
      <c r="AF213" s="34">
        <v>45247</v>
      </c>
      <c r="AG213" s="77">
        <v>4680270</v>
      </c>
      <c r="AH213" s="37" t="s">
        <v>140</v>
      </c>
      <c r="AI213" s="37" t="str">
        <f>VLOOKUP(AH213,[1]!T_SUPERVISOR[#Data],2,FALSE)</f>
        <v>Directora Técnica</v>
      </c>
      <c r="AJ213" s="37" t="s">
        <v>286</v>
      </c>
      <c r="AK213" s="37" t="str">
        <f>VLOOKUP(AJ213,[1]!T_PROCESO[#Data],2,FALSE)</f>
        <v>Dirección Técnica</v>
      </c>
      <c r="AL213" s="38" t="s">
        <v>81</v>
      </c>
      <c r="AM213" s="70"/>
      <c r="AN213" s="70"/>
      <c r="AO213" s="70"/>
      <c r="AQ213" s="72"/>
      <c r="AR213" s="73"/>
      <c r="AS213" s="51"/>
      <c r="AU213" s="73"/>
      <c r="AV213" s="73"/>
      <c r="AW213" s="110">
        <f>IF([1]!Contratacion2023[[#This Row],[ADICIÓN/PRÓRROGA]]="NO",0)</f>
        <v>0</v>
      </c>
      <c r="AX213" s="46" t="s">
        <v>182</v>
      </c>
      <c r="AY213" s="59"/>
      <c r="AZ213" s="59"/>
      <c r="BA213" s="59"/>
      <c r="BB213" s="47">
        <f>[1]!Contratacion2023[[#This Row],[VALOR INICIAL CONTRATO (NUM)]]+[1]!Contratacion2023[[#This Row],[VALOR CRP ADC]]</f>
        <v>4680270</v>
      </c>
      <c r="BC213" s="147">
        <f>[1]!Contratacion2023[[#This Row],[VALOR INICIAL CONTRATO (NUM)]]+[1]!Contratacion2023[[#This Row],[VALOR CRP ADC]]</f>
        <v>4680270</v>
      </c>
      <c r="BD213" s="147"/>
      <c r="BE213" s="147">
        <f>[1]!Contratacion2023[[#This Row],[VALOR TOTAL DEL CONTRATO]]-[1]!Contratacion2023[[#This Row],[VALOR VIGENTE]]</f>
        <v>0</v>
      </c>
      <c r="BJ213" s="51"/>
      <c r="BL213" s="73"/>
      <c r="BM213" s="51"/>
    </row>
    <row r="214" spans="1:65" x14ac:dyDescent="0.25">
      <c r="A214" s="53" t="s">
        <v>65</v>
      </c>
      <c r="B214" s="54" t="s">
        <v>66</v>
      </c>
      <c r="C214" s="54" t="s">
        <v>67</v>
      </c>
      <c r="D214" s="79" t="s">
        <v>68</v>
      </c>
      <c r="E214" s="54" t="s">
        <v>82</v>
      </c>
      <c r="F214" s="54" t="s">
        <v>858</v>
      </c>
      <c r="G214" s="55" t="s">
        <v>927</v>
      </c>
      <c r="H214" s="56" t="s">
        <v>928</v>
      </c>
      <c r="I214" s="57">
        <v>45233</v>
      </c>
      <c r="J214" s="59" t="s">
        <v>85</v>
      </c>
      <c r="K214" s="75" t="s">
        <v>927</v>
      </c>
      <c r="L214" s="59" t="s">
        <v>929</v>
      </c>
      <c r="M214" s="60" t="s">
        <v>421</v>
      </c>
      <c r="N214" s="59" t="s">
        <v>106</v>
      </c>
      <c r="O214" s="61">
        <v>1144161886</v>
      </c>
      <c r="P214" s="55">
        <v>2</v>
      </c>
      <c r="Q214" s="57">
        <v>45237</v>
      </c>
      <c r="R214" s="62">
        <v>45240</v>
      </c>
      <c r="S214" s="59" t="s">
        <v>836</v>
      </c>
      <c r="T214" s="63">
        <v>45290</v>
      </c>
      <c r="U214" s="123">
        <v>2</v>
      </c>
      <c r="V214" s="64">
        <v>6237000</v>
      </c>
      <c r="W214" s="123">
        <v>2</v>
      </c>
      <c r="X214" s="65">
        <f>[1]!Contratacion2023[[#This Row],[VALOR INICIAL CONTRATO (NUM)]]/[1]!Contratacion2023[[#This Row],[NO. PAGOS ESTIPULADOS]]</f>
        <v>3118500</v>
      </c>
      <c r="Y214" s="65" t="str" cm="1">
        <f t="array" ref="Y214">_xlfn.XLOOKUP([1]!Contratacion2023[[#This Row],[VALOR CUOTA (NUM)]],[1]LISTAS!$A$114:$A$124,[1]!NIVEL_HONORARIOS_PS[PERFIL])</f>
        <v>TÉCNICO NIVEL II</v>
      </c>
      <c r="Z214" s="66">
        <v>9900000222</v>
      </c>
      <c r="AA214" s="67" t="s">
        <v>530</v>
      </c>
      <c r="AB214" s="67" t="s">
        <v>531</v>
      </c>
      <c r="AC214" s="68">
        <v>45217</v>
      </c>
      <c r="AD214" s="67">
        <v>43669080</v>
      </c>
      <c r="AE214" s="72">
        <v>4600000348</v>
      </c>
      <c r="AF214" s="34">
        <v>45238</v>
      </c>
      <c r="AG214" s="69">
        <v>6237000</v>
      </c>
      <c r="AH214" s="37" t="s">
        <v>190</v>
      </c>
      <c r="AI214" s="37" t="str">
        <f>VLOOKUP(AH214,[1]!T_SUPERVISOR[#Data],2,FALSE)</f>
        <v>Directora Administrativa y Financiera</v>
      </c>
      <c r="AJ214" s="37" t="s">
        <v>242</v>
      </c>
      <c r="AK214" s="37" t="str">
        <f>VLOOKUP(AJ214,[1]!T_PROCESO[#Data],2,FALSE)</f>
        <v>Dirección Administrativa y Financiera</v>
      </c>
      <c r="AL214" s="38" t="s">
        <v>81</v>
      </c>
      <c r="AM214" s="70"/>
      <c r="AN214" s="70"/>
      <c r="AO214" s="70"/>
      <c r="AQ214" s="72"/>
      <c r="AR214" s="73"/>
      <c r="AS214" s="51"/>
      <c r="AU214" s="73"/>
      <c r="AV214" s="73"/>
      <c r="AW214" s="110">
        <f>IF([1]!Contratacion2023[[#This Row],[ADICIÓN/PRÓRROGA]]="NO",0)</f>
        <v>0</v>
      </c>
      <c r="AX214" s="46" t="str">
        <f>IF([1]!Contratacion2023[[#This Row],[ADICIÓN/PRÓRROGA]]="NO","N/A",[1]!Contratacion2023[[#This Row],[FECHA FIN PRORROGA]])</f>
        <v>N/A</v>
      </c>
      <c r="AY214" s="59"/>
      <c r="AZ214" s="59"/>
      <c r="BA214" s="59"/>
      <c r="BB214" s="47">
        <f>[1]!Contratacion2023[[#This Row],[VALOR INICIAL CONTRATO (NUM)]]+[1]!Contratacion2023[[#This Row],[VALOR CRP ADC]]</f>
        <v>6237000</v>
      </c>
      <c r="BC214" s="147">
        <f>[1]!Contratacion2023[[#This Row],[VALOR INICIAL CONTRATO (NUM)]]+[1]!Contratacion2023[[#This Row],[VALOR CRP ADC]]</f>
        <v>6237000</v>
      </c>
      <c r="BD214" s="147"/>
      <c r="BE214" s="147">
        <f>[1]!Contratacion2023[[#This Row],[VALOR TOTAL DEL CONTRATO]]-[1]!Contratacion2023[[#This Row],[VALOR VIGENTE]]</f>
        <v>0</v>
      </c>
      <c r="BJ214" s="51"/>
      <c r="BL214" s="73"/>
      <c r="BM214" s="51"/>
    </row>
    <row r="215" spans="1:65" x14ac:dyDescent="0.25">
      <c r="A215" s="53" t="s">
        <v>65</v>
      </c>
      <c r="B215" s="54" t="s">
        <v>66</v>
      </c>
      <c r="C215" s="54" t="s">
        <v>67</v>
      </c>
      <c r="D215" s="79" t="s">
        <v>68</v>
      </c>
      <c r="E215" s="54" t="s">
        <v>82</v>
      </c>
      <c r="F215" s="54" t="s">
        <v>858</v>
      </c>
      <c r="G215" s="55" t="s">
        <v>930</v>
      </c>
      <c r="H215" s="56" t="s">
        <v>931</v>
      </c>
      <c r="I215" s="57">
        <v>45233</v>
      </c>
      <c r="J215" s="59" t="s">
        <v>155</v>
      </c>
      <c r="K215" s="75" t="s">
        <v>930</v>
      </c>
      <c r="L215" s="59" t="s">
        <v>932</v>
      </c>
      <c r="M215" s="60" t="s">
        <v>425</v>
      </c>
      <c r="N215" s="59" t="s">
        <v>106</v>
      </c>
      <c r="O215" s="61">
        <v>70517037</v>
      </c>
      <c r="P215" s="55">
        <v>7</v>
      </c>
      <c r="Q215" s="57">
        <v>45237</v>
      </c>
      <c r="R215" s="62">
        <v>45240</v>
      </c>
      <c r="S215" s="59" t="s">
        <v>836</v>
      </c>
      <c r="T215" s="63">
        <v>45290</v>
      </c>
      <c r="U215" s="123">
        <v>2</v>
      </c>
      <c r="V215" s="64">
        <v>3579030</v>
      </c>
      <c r="W215" s="123">
        <v>2</v>
      </c>
      <c r="X215" s="65">
        <f>[1]!Contratacion2023[[#This Row],[VALOR INICIAL CONTRATO (NUM)]]/[1]!Contratacion2023[[#This Row],[NO. PAGOS ESTIPULADOS]]</f>
        <v>1789515</v>
      </c>
      <c r="Y215" s="65" t="str" cm="1">
        <f t="array" ref="Y215">_xlfn.XLOOKUP([1]!Contratacion2023[[#This Row],[VALOR CUOTA (NUM)]],[1]LISTAS!$A$114:$A$124,[1]!NIVEL_HONORARIOS_PS[PERFIL])</f>
        <v>ASISTENCIAL NIVEL II</v>
      </c>
      <c r="Z215" s="66">
        <v>9900000223</v>
      </c>
      <c r="AA215" s="67" t="s">
        <v>530</v>
      </c>
      <c r="AB215" s="67" t="s">
        <v>531</v>
      </c>
      <c r="AC215" s="68">
        <v>45217</v>
      </c>
      <c r="AD215" s="67">
        <v>28632240</v>
      </c>
      <c r="AE215" s="72">
        <v>4600000354</v>
      </c>
      <c r="AF215" s="34">
        <v>45238</v>
      </c>
      <c r="AG215" s="69">
        <v>3579030</v>
      </c>
      <c r="AH215" s="37" t="s">
        <v>190</v>
      </c>
      <c r="AI215" s="37" t="str">
        <f>VLOOKUP(AH215,[1]!T_SUPERVISOR[#Data],2,FALSE)</f>
        <v>Directora Administrativa y Financiera</v>
      </c>
      <c r="AJ215" s="37" t="s">
        <v>229</v>
      </c>
      <c r="AK215" s="37" t="str">
        <f>VLOOKUP(AJ215,[1]!T_PROCESO[#Data],2,FALSE)</f>
        <v>Dirección Administrativa y Financiera</v>
      </c>
      <c r="AL215" s="38" t="s">
        <v>81</v>
      </c>
      <c r="AM215" s="70"/>
      <c r="AN215" s="70"/>
      <c r="AO215" s="70"/>
      <c r="AQ215" s="72"/>
      <c r="AR215" s="73"/>
      <c r="AS215" s="51"/>
      <c r="AU215" s="73"/>
      <c r="AV215" s="73"/>
      <c r="AW215" s="110">
        <f>IF([1]!Contratacion2023[[#This Row],[ADICIÓN/PRÓRROGA]]="NO",0)</f>
        <v>0</v>
      </c>
      <c r="AX215" s="46" t="str">
        <f>IF([1]!Contratacion2023[[#This Row],[ADICIÓN/PRÓRROGA]]="NO","N/A",[1]!Contratacion2023[[#This Row],[FECHA FIN PRORROGA]])</f>
        <v>N/A</v>
      </c>
      <c r="AY215" s="59"/>
      <c r="AZ215" s="59"/>
      <c r="BA215" s="59"/>
      <c r="BB215" s="47">
        <f>[1]!Contratacion2023[[#This Row],[VALOR INICIAL CONTRATO (NUM)]]+[1]!Contratacion2023[[#This Row],[VALOR CRP ADC]]</f>
        <v>3579030</v>
      </c>
      <c r="BC215" s="147">
        <f>[1]!Contratacion2023[[#This Row],[VALOR INICIAL CONTRATO (NUM)]]+[1]!Contratacion2023[[#This Row],[VALOR CRP ADC]]</f>
        <v>3579030</v>
      </c>
      <c r="BD215" s="147"/>
      <c r="BE215" s="147">
        <f>[1]!Contratacion2023[[#This Row],[VALOR TOTAL DEL CONTRATO]]-[1]!Contratacion2023[[#This Row],[VALOR VIGENTE]]</f>
        <v>0</v>
      </c>
      <c r="BJ215" s="51"/>
      <c r="BL215" s="73"/>
      <c r="BM215" s="51"/>
    </row>
    <row r="216" spans="1:65" x14ac:dyDescent="0.25">
      <c r="A216" s="53" t="s">
        <v>65</v>
      </c>
      <c r="B216" s="54" t="s">
        <v>66</v>
      </c>
      <c r="C216" s="54" t="s">
        <v>67</v>
      </c>
      <c r="D216" s="79" t="s">
        <v>68</v>
      </c>
      <c r="E216" s="54" t="s">
        <v>82</v>
      </c>
      <c r="F216" s="54" t="s">
        <v>858</v>
      </c>
      <c r="G216" s="55" t="s">
        <v>933</v>
      </c>
      <c r="H216" s="56" t="s">
        <v>934</v>
      </c>
      <c r="I216" s="57">
        <v>45233</v>
      </c>
      <c r="J216" s="59" t="s">
        <v>155</v>
      </c>
      <c r="K216" s="75" t="s">
        <v>933</v>
      </c>
      <c r="L216" s="59" t="s">
        <v>932</v>
      </c>
      <c r="M216" s="60" t="s">
        <v>433</v>
      </c>
      <c r="N216" s="59" t="s">
        <v>76</v>
      </c>
      <c r="O216" s="61">
        <v>1151958982</v>
      </c>
      <c r="P216" s="55">
        <v>9</v>
      </c>
      <c r="Q216" s="57">
        <v>45237</v>
      </c>
      <c r="R216" s="62">
        <v>45240</v>
      </c>
      <c r="S216" s="59" t="s">
        <v>836</v>
      </c>
      <c r="T216" s="63">
        <v>45290</v>
      </c>
      <c r="U216" s="123">
        <v>2</v>
      </c>
      <c r="V216" s="64">
        <v>3579030</v>
      </c>
      <c r="W216" s="123">
        <v>2</v>
      </c>
      <c r="X216" s="214">
        <f>[1]!Contratacion2023[[#This Row],[VALOR INICIAL CONTRATO (NUM)]]/[1]!Contratacion2023[[#This Row],[NO. PAGOS ESTIPULADOS]]</f>
        <v>1789515</v>
      </c>
      <c r="Y216" s="214" t="str" cm="1">
        <f t="array" ref="Y216">_xlfn.XLOOKUP([1]!Contratacion2023[[#This Row],[VALOR CUOTA (NUM)]],[1]LISTAS!$A$114:$A$124,[1]!NIVEL_HONORARIOS_PS[PERFIL])</f>
        <v>ASISTENCIAL NIVEL II</v>
      </c>
      <c r="Z216" s="66">
        <v>9900000223</v>
      </c>
      <c r="AA216" s="67" t="s">
        <v>530</v>
      </c>
      <c r="AB216" s="67" t="s">
        <v>531</v>
      </c>
      <c r="AC216" s="68">
        <v>45217</v>
      </c>
      <c r="AD216" s="67">
        <v>28632240</v>
      </c>
      <c r="AE216" s="72">
        <v>4600000355</v>
      </c>
      <c r="AF216" s="34">
        <v>45238</v>
      </c>
      <c r="AG216" s="69">
        <v>3579030</v>
      </c>
      <c r="AH216" s="37" t="s">
        <v>190</v>
      </c>
      <c r="AI216" s="37" t="str">
        <f>VLOOKUP(AH216,[1]!T_SUPERVISOR[#Data],2,FALSE)</f>
        <v>Directora Administrativa y Financiera</v>
      </c>
      <c r="AJ216" s="37" t="s">
        <v>229</v>
      </c>
      <c r="AK216" s="37" t="str">
        <f>VLOOKUP(AJ216,[1]!T_PROCESO[#Data],2,FALSE)</f>
        <v>Dirección Administrativa y Financiera</v>
      </c>
      <c r="AL216" s="38" t="s">
        <v>81</v>
      </c>
      <c r="AM216" s="70"/>
      <c r="AN216" s="70"/>
      <c r="AO216" s="70"/>
      <c r="AQ216" s="72"/>
      <c r="AR216" s="73"/>
      <c r="AS216" s="51"/>
      <c r="AU216" s="73"/>
      <c r="AV216" s="73"/>
      <c r="AW216" s="110">
        <f>IF([1]!Contratacion2023[[#This Row],[ADICIÓN/PRÓRROGA]]="NO",0)</f>
        <v>0</v>
      </c>
      <c r="AX216" s="46" t="str">
        <f>IF([1]!Contratacion2023[[#This Row],[ADICIÓN/PRÓRROGA]]="NO","N/A",[1]!Contratacion2023[[#This Row],[FECHA FIN PRORROGA]])</f>
        <v>N/A</v>
      </c>
      <c r="AY216" s="59"/>
      <c r="AZ216" s="59"/>
      <c r="BA216" s="59"/>
      <c r="BB216" s="47">
        <f>[1]!Contratacion2023[[#This Row],[VALOR INICIAL CONTRATO (NUM)]]+[1]!Contratacion2023[[#This Row],[VALOR CRP ADC]]</f>
        <v>3579030</v>
      </c>
      <c r="BC216" s="147">
        <f>[1]!Contratacion2023[[#This Row],[VALOR INICIAL CONTRATO (NUM)]]+[1]!Contratacion2023[[#This Row],[VALOR CRP ADC]]</f>
        <v>3579030</v>
      </c>
      <c r="BD216" s="147"/>
      <c r="BE216" s="147">
        <f>[1]!Contratacion2023[[#This Row],[VALOR TOTAL DEL CONTRATO]]-[1]!Contratacion2023[[#This Row],[VALOR VIGENTE]]</f>
        <v>0</v>
      </c>
      <c r="BJ216" s="51"/>
      <c r="BL216" s="73"/>
      <c r="BM216" s="51"/>
    </row>
    <row r="217" spans="1:65" x14ac:dyDescent="0.25">
      <c r="A217" s="53" t="s">
        <v>65</v>
      </c>
      <c r="B217" s="54" t="s">
        <v>66</v>
      </c>
      <c r="C217" s="54" t="s">
        <v>67</v>
      </c>
      <c r="D217" s="79" t="s">
        <v>68</v>
      </c>
      <c r="E217" s="54" t="s">
        <v>69</v>
      </c>
      <c r="F217" s="54" t="s">
        <v>858</v>
      </c>
      <c r="G217" s="55" t="s">
        <v>935</v>
      </c>
      <c r="H217" s="56" t="s">
        <v>936</v>
      </c>
      <c r="I217" s="57">
        <v>45233</v>
      </c>
      <c r="J217" s="59" t="s">
        <v>155</v>
      </c>
      <c r="K217" s="75" t="s">
        <v>935</v>
      </c>
      <c r="L217" s="59" t="s">
        <v>937</v>
      </c>
      <c r="M217" s="60" t="s">
        <v>437</v>
      </c>
      <c r="N217" s="59" t="s">
        <v>106</v>
      </c>
      <c r="O217" s="61">
        <v>1144142821</v>
      </c>
      <c r="P217" s="55">
        <v>3</v>
      </c>
      <c r="Q217" s="225">
        <v>45234</v>
      </c>
      <c r="R217" s="226">
        <v>45240</v>
      </c>
      <c r="S217" s="227" t="s">
        <v>836</v>
      </c>
      <c r="T217" s="172">
        <v>45290</v>
      </c>
      <c r="U217" s="173">
        <v>2</v>
      </c>
      <c r="V217" s="81">
        <v>7158058</v>
      </c>
      <c r="W217" s="173">
        <v>2</v>
      </c>
      <c r="X217" s="214">
        <f>[1]!Contratacion2023[[#This Row],[VALOR INICIAL CONTRATO (NUM)]]/[1]!Contratacion2023[[#This Row],[NO. PAGOS ESTIPULADOS]]</f>
        <v>3579029</v>
      </c>
      <c r="Y217" s="214" t="str" cm="1">
        <f t="array" ref="Y217">_xlfn.XLOOKUP([1]!Contratacion2023[[#This Row],[VALOR CUOTA (NUM)]],[1]LISTAS!$A$114:$A$124,[1]!NIVEL_HONORARIOS_PS[PERFIL])</f>
        <v>PROFESIONAL</v>
      </c>
      <c r="Z217" s="66">
        <v>9900000224</v>
      </c>
      <c r="AA217" s="67" t="s">
        <v>530</v>
      </c>
      <c r="AB217" s="67" t="s">
        <v>531</v>
      </c>
      <c r="AC217" s="68">
        <v>45217</v>
      </c>
      <c r="AD217" s="67">
        <v>85531338</v>
      </c>
      <c r="AE217" s="72">
        <v>4600000362</v>
      </c>
      <c r="AF217" s="34">
        <v>45239</v>
      </c>
      <c r="AG217" s="69">
        <v>7158058</v>
      </c>
      <c r="AH217" s="37" t="s">
        <v>190</v>
      </c>
      <c r="AI217" s="37" t="str">
        <f>VLOOKUP(AH217,[1]!T_SUPERVISOR[#Data],2,FALSE)</f>
        <v>Directora Administrativa y Financiera</v>
      </c>
      <c r="AJ217" s="37" t="s">
        <v>276</v>
      </c>
      <c r="AK217" s="37" t="str">
        <f>VLOOKUP(AJ217,[1]!T_PROCESO[#Data],2,FALSE)</f>
        <v>Dirección Administrativa y Financiera</v>
      </c>
      <c r="AL217" s="38" t="s">
        <v>81</v>
      </c>
      <c r="AM217" s="70"/>
      <c r="AN217" s="70"/>
      <c r="AO217" s="70"/>
      <c r="AQ217" s="72"/>
      <c r="AR217" s="73"/>
      <c r="AS217" s="51"/>
      <c r="AU217" s="73"/>
      <c r="AV217" s="73"/>
      <c r="AW217" s="110">
        <f>IF([1]!Contratacion2023[[#This Row],[ADICIÓN/PRÓRROGA]]="NO",0)</f>
        <v>0</v>
      </c>
      <c r="AX217" s="46" t="str">
        <f>IF([1]!Contratacion2023[[#This Row],[ADICIÓN/PRÓRROGA]]="NO","N/A",[1]!Contratacion2023[[#This Row],[FECHA FIN PRORROGA]])</f>
        <v>N/A</v>
      </c>
      <c r="AY217" s="59"/>
      <c r="AZ217" s="59"/>
      <c r="BA217" s="59"/>
      <c r="BB217" s="47">
        <f>[1]!Contratacion2023[[#This Row],[VALOR INICIAL CONTRATO (NUM)]]+[1]!Contratacion2023[[#This Row],[VALOR CRP ADC]]</f>
        <v>7158058</v>
      </c>
      <c r="BC217" s="147">
        <f>[1]!Contratacion2023[[#This Row],[VALOR INICIAL CONTRATO (NUM)]]+[1]!Contratacion2023[[#This Row],[VALOR CRP ADC]]</f>
        <v>7158058</v>
      </c>
      <c r="BD217" s="147"/>
      <c r="BE217" s="147">
        <f>[1]!Contratacion2023[[#This Row],[VALOR TOTAL DEL CONTRATO]]-[1]!Contratacion2023[[#This Row],[VALOR VIGENTE]]</f>
        <v>0</v>
      </c>
      <c r="BJ217" s="51"/>
      <c r="BL217" s="73"/>
      <c r="BM217" s="51"/>
    </row>
    <row r="218" spans="1:65" x14ac:dyDescent="0.25">
      <c r="A218" s="53" t="s">
        <v>65</v>
      </c>
      <c r="B218" s="54" t="s">
        <v>66</v>
      </c>
      <c r="C218" s="54" t="s">
        <v>67</v>
      </c>
      <c r="D218" s="79" t="s">
        <v>68</v>
      </c>
      <c r="E218" s="54" t="s">
        <v>69</v>
      </c>
      <c r="F218" s="54" t="s">
        <v>858</v>
      </c>
      <c r="G218" s="55" t="s">
        <v>938</v>
      </c>
      <c r="H218" s="56" t="s">
        <v>939</v>
      </c>
      <c r="I218" s="57">
        <v>45233</v>
      </c>
      <c r="J218" s="59" t="s">
        <v>155</v>
      </c>
      <c r="K218" s="75" t="s">
        <v>938</v>
      </c>
      <c r="L218" s="59" t="s">
        <v>940</v>
      </c>
      <c r="M218" s="60" t="s">
        <v>441</v>
      </c>
      <c r="N218" s="59" t="s">
        <v>76</v>
      </c>
      <c r="O218" s="61">
        <v>31385436</v>
      </c>
      <c r="P218" s="55">
        <v>2</v>
      </c>
      <c r="Q218" s="57">
        <v>45237</v>
      </c>
      <c r="R218" s="62">
        <v>45240</v>
      </c>
      <c r="S218" s="59" t="s">
        <v>836</v>
      </c>
      <c r="T218" s="63">
        <v>45290</v>
      </c>
      <c r="U218" s="123">
        <v>2</v>
      </c>
      <c r="V218" s="64">
        <v>7158058</v>
      </c>
      <c r="W218" s="123">
        <v>2</v>
      </c>
      <c r="X218" s="65">
        <f>[1]!Contratacion2023[[#This Row],[VALOR INICIAL CONTRATO (NUM)]]/[1]!Contratacion2023[[#This Row],[NO. PAGOS ESTIPULADOS]]</f>
        <v>3579029</v>
      </c>
      <c r="Y218" s="65" t="str" cm="1">
        <f t="array" ref="Y218">_xlfn.XLOOKUP([1]!Contratacion2023[[#This Row],[VALOR CUOTA (NUM)]],[1]LISTAS!$A$114:$A$124,[1]!NIVEL_HONORARIOS_PS[PERFIL])</f>
        <v>PROFESIONAL</v>
      </c>
      <c r="Z218" s="66">
        <v>9900000224</v>
      </c>
      <c r="AA218" s="67" t="s">
        <v>530</v>
      </c>
      <c r="AB218" s="67" t="s">
        <v>531</v>
      </c>
      <c r="AC218" s="68">
        <v>45217</v>
      </c>
      <c r="AD218" s="67">
        <v>85531338</v>
      </c>
      <c r="AE218" s="72">
        <v>4600000363</v>
      </c>
      <c r="AF218" s="34">
        <v>45239</v>
      </c>
      <c r="AG218" s="69">
        <v>7158058</v>
      </c>
      <c r="AH218" s="37" t="s">
        <v>190</v>
      </c>
      <c r="AI218" s="37" t="str">
        <f>VLOOKUP(AH218,[1]!T_SUPERVISOR[#Data],2,FALSE)</f>
        <v>Directora Administrativa y Financiera</v>
      </c>
      <c r="AJ218" s="37" t="s">
        <v>276</v>
      </c>
      <c r="AK218" s="37" t="str">
        <f>VLOOKUP(AJ218,[1]!T_PROCESO[#Data],2,FALSE)</f>
        <v>Dirección Administrativa y Financiera</v>
      </c>
      <c r="AL218" s="38" t="s">
        <v>81</v>
      </c>
      <c r="AM218" s="70"/>
      <c r="AN218" s="70"/>
      <c r="AO218" s="70"/>
      <c r="AQ218" s="72"/>
      <c r="AR218" s="73"/>
      <c r="AS218" s="51"/>
      <c r="AU218" s="73"/>
      <c r="AV218" s="73"/>
      <c r="AW218" s="110">
        <f>IF([1]!Contratacion2023[[#This Row],[ADICIÓN/PRÓRROGA]]="NO",0)</f>
        <v>0</v>
      </c>
      <c r="AX218" s="46" t="str">
        <f>IF([1]!Contratacion2023[[#This Row],[ADICIÓN/PRÓRROGA]]="NO","N/A",[1]!Contratacion2023[[#This Row],[FECHA FIN PRORROGA]])</f>
        <v>N/A</v>
      </c>
      <c r="AY218" s="59"/>
      <c r="AZ218" s="59"/>
      <c r="BA218" s="59"/>
      <c r="BB218" s="47">
        <f>[1]!Contratacion2023[[#This Row],[VALOR INICIAL CONTRATO (NUM)]]+[1]!Contratacion2023[[#This Row],[VALOR CRP ADC]]</f>
        <v>7158058</v>
      </c>
      <c r="BC218" s="147">
        <f>[1]!Contratacion2023[[#This Row],[VALOR INICIAL CONTRATO (NUM)]]+[1]!Contratacion2023[[#This Row],[VALOR CRP ADC]]</f>
        <v>7158058</v>
      </c>
      <c r="BD218" s="147"/>
      <c r="BE218" s="147">
        <f>[1]!Contratacion2023[[#This Row],[VALOR TOTAL DEL CONTRATO]]-[1]!Contratacion2023[[#This Row],[VALOR VIGENTE]]</f>
        <v>0</v>
      </c>
      <c r="BJ218" s="51"/>
      <c r="BL218" s="73"/>
      <c r="BM218" s="51"/>
    </row>
    <row r="219" spans="1:65" x14ac:dyDescent="0.25">
      <c r="A219" s="53" t="s">
        <v>65</v>
      </c>
      <c r="B219" s="54" t="s">
        <v>66</v>
      </c>
      <c r="C219" s="54" t="s">
        <v>67</v>
      </c>
      <c r="D219" s="79" t="s">
        <v>68</v>
      </c>
      <c r="E219" s="54" t="s">
        <v>82</v>
      </c>
      <c r="F219" s="54" t="s">
        <v>858</v>
      </c>
      <c r="G219" s="55" t="s">
        <v>941</v>
      </c>
      <c r="H219" s="56" t="s">
        <v>942</v>
      </c>
      <c r="I219" s="57">
        <v>45244</v>
      </c>
      <c r="J219" s="59" t="s">
        <v>85</v>
      </c>
      <c r="K219" s="75" t="s">
        <v>941</v>
      </c>
      <c r="L219" s="59" t="s">
        <v>943</v>
      </c>
      <c r="M219" s="60" t="s">
        <v>465</v>
      </c>
      <c r="N219" s="59" t="s">
        <v>76</v>
      </c>
      <c r="O219" s="61">
        <v>66861180</v>
      </c>
      <c r="P219" s="55">
        <v>1</v>
      </c>
      <c r="Q219" s="57">
        <v>45233</v>
      </c>
      <c r="R219" s="62">
        <v>45240</v>
      </c>
      <c r="S219" s="59" t="s">
        <v>836</v>
      </c>
      <c r="T219" s="63">
        <v>45290</v>
      </c>
      <c r="U219" s="123">
        <v>2</v>
      </c>
      <c r="V219" s="64">
        <v>3579030</v>
      </c>
      <c r="W219" s="123">
        <v>2</v>
      </c>
      <c r="X219" s="65">
        <f>[1]!Contratacion2023[[#This Row],[VALOR INICIAL CONTRATO (NUM)]]/[1]!Contratacion2023[[#This Row],[NO. PAGOS ESTIPULADOS]]</f>
        <v>1789515</v>
      </c>
      <c r="Y219" s="29" t="str" cm="1">
        <f t="array" ref="Y219">_xlfn.XLOOKUP([1]!Contratacion2023[[#This Row],[VALOR CUOTA (NUM)]],[1]LISTAS!$A$114:$A$124,[1]!NIVEL_HONORARIOS_PS[PERFIL])</f>
        <v>ASISTENCIAL NIVEL II</v>
      </c>
      <c r="Z219" s="66">
        <v>9900000223</v>
      </c>
      <c r="AA219" s="67" t="s">
        <v>530</v>
      </c>
      <c r="AB219" s="67" t="s">
        <v>531</v>
      </c>
      <c r="AC219" s="68">
        <v>45217</v>
      </c>
      <c r="AD219" s="67">
        <v>28632240</v>
      </c>
      <c r="AE219" s="72">
        <v>4600000356</v>
      </c>
      <c r="AF219" s="202">
        <v>45238</v>
      </c>
      <c r="AG219" s="69">
        <v>3579030</v>
      </c>
      <c r="AH219" s="37" t="s">
        <v>79</v>
      </c>
      <c r="AI219" s="37" t="str">
        <f>VLOOKUP(AH219,[1]!T_SUPERVISOR[#Data],2,FALSE)</f>
        <v>Asesora de Dirección</v>
      </c>
      <c r="AJ219" s="37" t="s">
        <v>80</v>
      </c>
      <c r="AK219" s="37" t="str">
        <f>VLOOKUP(AJ219,[1]!T_PROCESO[#Data],2,FALSE)</f>
        <v>Dirección General</v>
      </c>
      <c r="AL219" s="38" t="s">
        <v>81</v>
      </c>
      <c r="AM219" s="70"/>
      <c r="AN219" s="70"/>
      <c r="AO219" s="70"/>
      <c r="AQ219" s="72"/>
      <c r="AR219" s="73"/>
      <c r="AS219" s="51"/>
      <c r="AU219" s="73"/>
      <c r="AV219" s="73"/>
      <c r="AW219" s="110">
        <f>IF([1]!Contratacion2023[[#This Row],[ADICIÓN/PRÓRROGA]]="NO",0)</f>
        <v>0</v>
      </c>
      <c r="AX219" s="46" t="str">
        <f>IF([1]!Contratacion2023[[#This Row],[ADICIÓN/PRÓRROGA]]="NO","N/A",[1]!Contratacion2023[[#This Row],[FECHA FIN PRORROGA]])</f>
        <v>N/A</v>
      </c>
      <c r="AY219" s="59"/>
      <c r="AZ219" s="59"/>
      <c r="BA219" s="59"/>
      <c r="BB219" s="47">
        <f>[1]!Contratacion2023[[#This Row],[VALOR INICIAL CONTRATO (NUM)]]+[1]!Contratacion2023[[#This Row],[VALOR CRP ADC]]</f>
        <v>3579030</v>
      </c>
      <c r="BC219" s="147">
        <f>[1]!Contratacion2023[[#This Row],[VALOR INICIAL CONTRATO (NUM)]]+[1]!Contratacion2023[[#This Row],[VALOR CRP ADC]]</f>
        <v>3579030</v>
      </c>
      <c r="BD219" s="147"/>
      <c r="BE219" s="147">
        <f>[1]!Contratacion2023[[#This Row],[VALOR TOTAL DEL CONTRATO]]-[1]!Contratacion2023[[#This Row],[VALOR VIGENTE]]</f>
        <v>0</v>
      </c>
      <c r="BJ219" s="51"/>
      <c r="BL219" s="73"/>
      <c r="BM219" s="51"/>
    </row>
    <row r="220" spans="1:65" x14ac:dyDescent="0.25">
      <c r="A220" s="53" t="s">
        <v>65</v>
      </c>
      <c r="B220" s="54" t="s">
        <v>66</v>
      </c>
      <c r="C220" s="54" t="s">
        <v>67</v>
      </c>
      <c r="D220" s="79" t="s">
        <v>68</v>
      </c>
      <c r="E220" s="54" t="s">
        <v>82</v>
      </c>
      <c r="F220" s="54" t="s">
        <v>858</v>
      </c>
      <c r="G220" s="228" t="s">
        <v>944</v>
      </c>
      <c r="H220" s="56" t="s">
        <v>945</v>
      </c>
      <c r="I220" s="57">
        <v>45260</v>
      </c>
      <c r="J220" s="59" t="s">
        <v>155</v>
      </c>
      <c r="K220" s="75" t="s">
        <v>944</v>
      </c>
      <c r="L220" s="59" t="s">
        <v>946</v>
      </c>
      <c r="M220" s="60" t="s">
        <v>947</v>
      </c>
      <c r="N220" s="59" t="s">
        <v>76</v>
      </c>
      <c r="O220" s="61">
        <v>31487502</v>
      </c>
      <c r="P220" s="55">
        <v>9</v>
      </c>
      <c r="Q220" s="57">
        <v>45260</v>
      </c>
      <c r="R220" s="62">
        <v>45261</v>
      </c>
      <c r="S220" s="59" t="s">
        <v>948</v>
      </c>
      <c r="T220" s="63">
        <v>45290</v>
      </c>
      <c r="U220" s="123">
        <v>1</v>
      </c>
      <c r="V220" s="64">
        <v>1789515</v>
      </c>
      <c r="W220" s="123">
        <v>1</v>
      </c>
      <c r="X220" s="65">
        <f>[1]!Contratacion2023[[#This Row],[VALOR INICIAL CONTRATO (NUM)]]/[1]!Contratacion2023[[#This Row],[NO. PAGOS ESTIPULADOS]]</f>
        <v>1789515</v>
      </c>
      <c r="Y220" s="65" t="str" cm="1">
        <f t="array" ref="Y220">_xlfn.XLOOKUP([1]!Contratacion2023[[#This Row],[VALOR CUOTA (NUM)]],[1]LISTAS!$A$114:$A$124,[1]!NIVEL_HONORARIOS_PS[PERFIL])</f>
        <v>ASISTENCIAL NIVEL II</v>
      </c>
      <c r="Z220" s="66">
        <v>9900000227</v>
      </c>
      <c r="AA220" s="67" t="s">
        <v>571</v>
      </c>
      <c r="AB220" s="67" t="s">
        <v>531</v>
      </c>
      <c r="AC220" s="68">
        <v>45217</v>
      </c>
      <c r="AD220" s="67">
        <v>47588360</v>
      </c>
      <c r="AE220" s="72">
        <v>4600000411</v>
      </c>
      <c r="AF220" s="34">
        <v>45260</v>
      </c>
      <c r="AG220" s="69">
        <v>1789515</v>
      </c>
      <c r="AH220" s="37" t="s">
        <v>140</v>
      </c>
      <c r="AI220" s="37" t="str">
        <f>VLOOKUP(AH220,[1]!T_SUPERVISOR[#Data],2,FALSE)</f>
        <v>Directora Técnica</v>
      </c>
      <c r="AJ220" s="37" t="s">
        <v>152</v>
      </c>
      <c r="AK220" s="37" t="str">
        <f>VLOOKUP(AJ220,[1]!T_PROCESO[#Data],2,FALSE)</f>
        <v>Dirección Técnica</v>
      </c>
      <c r="AL220" s="38" t="s">
        <v>81</v>
      </c>
      <c r="AM220" s="70"/>
      <c r="AN220" s="70"/>
      <c r="AO220" s="70"/>
      <c r="AQ220" s="72"/>
      <c r="AR220" s="73"/>
      <c r="AS220" s="51"/>
      <c r="AU220" s="73"/>
      <c r="AV220" s="73"/>
      <c r="AW220" s="110">
        <f>IF([1]!Contratacion2023[[#This Row],[ADICIÓN/PRÓRROGA]]="NO",0)</f>
        <v>0</v>
      </c>
      <c r="AX220" s="46" t="str">
        <f>IF([1]!Contratacion2023[[#This Row],[ADICIÓN/PRÓRROGA]]="NO","N/A",[1]!Contratacion2023[[#This Row],[FECHA FIN PRORROGA]])</f>
        <v>N/A</v>
      </c>
      <c r="AY220" s="59"/>
      <c r="AZ220" s="59"/>
      <c r="BA220" s="59"/>
      <c r="BB220" s="47">
        <f>[1]!Contratacion2023[[#This Row],[VALOR INICIAL CONTRATO (NUM)]]+[1]!Contratacion2023[[#This Row],[VALOR CRP ADC]]</f>
        <v>1789515</v>
      </c>
      <c r="BC220" s="147">
        <f>[1]!Contratacion2023[[#This Row],[VALOR INICIAL CONTRATO (NUM)]]+[1]!Contratacion2023[[#This Row],[VALOR CRP ADC]]</f>
        <v>1789515</v>
      </c>
      <c r="BD220" s="147"/>
      <c r="BE220" s="147">
        <f>[1]!Contratacion2023[[#This Row],[VALOR TOTAL DEL CONTRATO]]-[1]!Contratacion2023[[#This Row],[VALOR VIGENTE]]</f>
        <v>0</v>
      </c>
      <c r="BJ220" s="51"/>
      <c r="BL220" s="73"/>
      <c r="BM220" s="51"/>
    </row>
    <row r="221" spans="1:65" x14ac:dyDescent="0.25">
      <c r="A221" s="53" t="s">
        <v>65</v>
      </c>
      <c r="B221" s="54" t="s">
        <v>66</v>
      </c>
      <c r="C221" s="54" t="s">
        <v>67</v>
      </c>
      <c r="D221" s="79" t="s">
        <v>68</v>
      </c>
      <c r="E221" s="54" t="s">
        <v>82</v>
      </c>
      <c r="F221" s="54" t="s">
        <v>858</v>
      </c>
      <c r="G221" s="55" t="s">
        <v>949</v>
      </c>
      <c r="H221" s="56" t="s">
        <v>950</v>
      </c>
      <c r="I221" s="225">
        <v>45233</v>
      </c>
      <c r="J221" s="229" t="s">
        <v>85</v>
      </c>
      <c r="K221" s="75" t="s">
        <v>949</v>
      </c>
      <c r="L221" s="59" t="s">
        <v>951</v>
      </c>
      <c r="M221" s="60" t="s">
        <v>472</v>
      </c>
      <c r="N221" s="59" t="s">
        <v>106</v>
      </c>
      <c r="O221" s="61">
        <v>94507558</v>
      </c>
      <c r="P221" s="55">
        <v>7</v>
      </c>
      <c r="Q221" s="57">
        <v>45234</v>
      </c>
      <c r="R221" s="62">
        <v>45240</v>
      </c>
      <c r="S221" s="59" t="s">
        <v>836</v>
      </c>
      <c r="T221" s="63">
        <v>45290</v>
      </c>
      <c r="U221" s="123">
        <v>2</v>
      </c>
      <c r="V221" s="64">
        <v>6237000</v>
      </c>
      <c r="W221" s="123">
        <v>2</v>
      </c>
      <c r="X221" s="65">
        <f>[1]!Contratacion2023[[#This Row],[VALOR INICIAL CONTRATO (NUM)]]/[1]!Contratacion2023[[#This Row],[NO. PAGOS ESTIPULADOS]]</f>
        <v>3118500</v>
      </c>
      <c r="Y221" s="65" t="str" cm="1">
        <f t="array" ref="Y221">_xlfn.XLOOKUP([1]!Contratacion2023[[#This Row],[VALOR CUOTA (NUM)]],[1]LISTAS!$A$114:$A$124,[1]!NIVEL_HONORARIOS_PS[PERFIL])</f>
        <v>TÉCNICO NIVEL II</v>
      </c>
      <c r="Z221" s="66">
        <v>9900000222</v>
      </c>
      <c r="AA221" s="67" t="s">
        <v>530</v>
      </c>
      <c r="AB221" s="67" t="s">
        <v>531</v>
      </c>
      <c r="AC221" s="68">
        <v>45217</v>
      </c>
      <c r="AD221" s="67">
        <v>43669080</v>
      </c>
      <c r="AE221" s="72">
        <v>4600000345</v>
      </c>
      <c r="AF221" s="84">
        <v>45238</v>
      </c>
      <c r="AG221" s="69">
        <v>6237000</v>
      </c>
      <c r="AH221" s="37" t="s">
        <v>190</v>
      </c>
      <c r="AI221" s="37" t="str">
        <f>VLOOKUP(AH221,[1]!T_SUPERVISOR[#Data],2,FALSE)</f>
        <v>Directora Administrativa y Financiera</v>
      </c>
      <c r="AJ221" s="37" t="s">
        <v>229</v>
      </c>
      <c r="AK221" s="37" t="str">
        <f>VLOOKUP(AJ221,[1]!T_PROCESO[#Data],2,FALSE)</f>
        <v>Dirección Administrativa y Financiera</v>
      </c>
      <c r="AL221" s="38" t="s">
        <v>81</v>
      </c>
      <c r="AM221" s="70"/>
      <c r="AN221" s="70"/>
      <c r="AO221" s="70"/>
      <c r="AQ221" s="72"/>
      <c r="AR221" s="73"/>
      <c r="AS221" s="51"/>
      <c r="AU221" s="73"/>
      <c r="AV221" s="73"/>
      <c r="AW221" s="110">
        <f>IF([1]!Contratacion2023[[#This Row],[ADICIÓN/PRÓRROGA]]="NO",0)</f>
        <v>0</v>
      </c>
      <c r="AX221" s="46" t="str">
        <f>IF([1]!Contratacion2023[[#This Row],[ADICIÓN/PRÓRROGA]]="NO","N/A",[1]!Contratacion2023[[#This Row],[FECHA FIN PRORROGA]])</f>
        <v>N/A</v>
      </c>
      <c r="AY221" s="59"/>
      <c r="AZ221" s="59"/>
      <c r="BA221" s="59"/>
      <c r="BB221" s="47">
        <f>[1]!Contratacion2023[[#This Row],[VALOR INICIAL CONTRATO (NUM)]]+[1]!Contratacion2023[[#This Row],[VALOR CRP ADC]]</f>
        <v>6237000</v>
      </c>
      <c r="BC221" s="147">
        <f>[1]!Contratacion2023[[#This Row],[VALOR INICIAL CONTRATO (NUM)]]+[1]!Contratacion2023[[#This Row],[VALOR CRP ADC]]</f>
        <v>6237000</v>
      </c>
      <c r="BD221" s="147"/>
      <c r="BE221" s="147">
        <f>[1]!Contratacion2023[[#This Row],[VALOR TOTAL DEL CONTRATO]]-[1]!Contratacion2023[[#This Row],[VALOR VIGENTE]]</f>
        <v>0</v>
      </c>
      <c r="BJ221" s="51"/>
      <c r="BL221" s="73"/>
      <c r="BM221" s="51"/>
    </row>
    <row r="222" spans="1:65" x14ac:dyDescent="0.25">
      <c r="A222" s="53" t="s">
        <v>65</v>
      </c>
      <c r="B222" s="54" t="s">
        <v>66</v>
      </c>
      <c r="C222" s="54" t="s">
        <v>67</v>
      </c>
      <c r="D222" s="79" t="s">
        <v>68</v>
      </c>
      <c r="E222" s="54" t="s">
        <v>82</v>
      </c>
      <c r="F222" s="54" t="s">
        <v>858</v>
      </c>
      <c r="G222" s="55" t="s">
        <v>952</v>
      </c>
      <c r="H222" s="56" t="s">
        <v>953</v>
      </c>
      <c r="I222" s="225">
        <v>45233</v>
      </c>
      <c r="J222" s="229" t="s">
        <v>155</v>
      </c>
      <c r="K222" s="75" t="s">
        <v>952</v>
      </c>
      <c r="L222" s="59" t="s">
        <v>954</v>
      </c>
      <c r="M222" s="60" t="s">
        <v>476</v>
      </c>
      <c r="N222" s="59" t="s">
        <v>106</v>
      </c>
      <c r="O222" s="61">
        <v>16460185</v>
      </c>
      <c r="P222" s="55">
        <v>5</v>
      </c>
      <c r="Q222" s="57">
        <v>45237</v>
      </c>
      <c r="R222" s="62">
        <v>45240</v>
      </c>
      <c r="S222" s="59" t="s">
        <v>836</v>
      </c>
      <c r="T222" s="63">
        <v>45290</v>
      </c>
      <c r="U222" s="123">
        <v>2</v>
      </c>
      <c r="V222" s="64">
        <v>6237000</v>
      </c>
      <c r="W222" s="123">
        <v>2</v>
      </c>
      <c r="X222" s="65">
        <f>[1]!Contratacion2023[[#This Row],[VALOR INICIAL CONTRATO (NUM)]]/[1]!Contratacion2023[[#This Row],[NO. PAGOS ESTIPULADOS]]</f>
        <v>3118500</v>
      </c>
      <c r="Y222" s="65" t="str" cm="1">
        <f t="array" ref="Y222">_xlfn.XLOOKUP([1]!Contratacion2023[[#This Row],[VALOR CUOTA (NUM)]],[1]LISTAS!$A$114:$A$124,[1]!NIVEL_HONORARIOS_PS[PERFIL])</f>
        <v>TÉCNICO NIVEL II</v>
      </c>
      <c r="Z222" s="66">
        <v>9900000222</v>
      </c>
      <c r="AA222" s="67" t="s">
        <v>530</v>
      </c>
      <c r="AB222" s="67" t="s">
        <v>531</v>
      </c>
      <c r="AC222" s="68">
        <v>45217</v>
      </c>
      <c r="AD222" s="67">
        <v>43669080</v>
      </c>
      <c r="AE222" s="72">
        <v>4600000346</v>
      </c>
      <c r="AF222" s="230">
        <v>45238</v>
      </c>
      <c r="AG222" s="69">
        <v>6237000</v>
      </c>
      <c r="AH222" s="37" t="s">
        <v>190</v>
      </c>
      <c r="AI222" s="37" t="str">
        <f>VLOOKUP(AH222,[1]!T_SUPERVISOR[#Data],2,FALSE)</f>
        <v>Directora Administrativa y Financiera</v>
      </c>
      <c r="AJ222" s="37" t="s">
        <v>229</v>
      </c>
      <c r="AK222" s="37" t="str">
        <f>VLOOKUP(AJ222,[1]!T_PROCESO[#Data],2,FALSE)</f>
        <v>Dirección Administrativa y Financiera</v>
      </c>
      <c r="AL222" s="38" t="s">
        <v>81</v>
      </c>
      <c r="AM222" s="70"/>
      <c r="AN222" s="70"/>
      <c r="AO222" s="70"/>
      <c r="AQ222" s="72"/>
      <c r="AR222" s="73"/>
      <c r="AS222" s="51"/>
      <c r="AU222" s="73"/>
      <c r="AV222" s="73"/>
      <c r="AW222" s="110">
        <f>IF([1]!Contratacion2023[[#This Row],[ADICIÓN/PRÓRROGA]]="NO",0)</f>
        <v>0</v>
      </c>
      <c r="AX222" s="46" t="str">
        <f>IF([1]!Contratacion2023[[#This Row],[ADICIÓN/PRÓRROGA]]="NO","N/A",[1]!Contratacion2023[[#This Row],[FECHA FIN PRORROGA]])</f>
        <v>N/A</v>
      </c>
      <c r="AY222" s="59"/>
      <c r="AZ222" s="59"/>
      <c r="BA222" s="59"/>
      <c r="BB222" s="47">
        <f>[1]!Contratacion2023[[#This Row],[VALOR INICIAL CONTRATO (NUM)]]+[1]!Contratacion2023[[#This Row],[VALOR CRP ADC]]</f>
        <v>6237000</v>
      </c>
      <c r="BC222" s="147">
        <f>[1]!Contratacion2023[[#This Row],[VALOR INICIAL CONTRATO (NUM)]]+[1]!Contratacion2023[[#This Row],[VALOR CRP ADC]]</f>
        <v>6237000</v>
      </c>
      <c r="BD222" s="147"/>
      <c r="BE222" s="147">
        <f>[1]!Contratacion2023[[#This Row],[VALOR TOTAL DEL CONTRATO]]-[1]!Contratacion2023[[#This Row],[VALOR VIGENTE]]</f>
        <v>0</v>
      </c>
      <c r="BJ222" s="51"/>
      <c r="BL222" s="73"/>
      <c r="BM222" s="51"/>
    </row>
    <row r="223" spans="1:65" x14ac:dyDescent="0.25">
      <c r="A223" s="53" t="s">
        <v>65</v>
      </c>
      <c r="B223" s="54" t="s">
        <v>66</v>
      </c>
      <c r="C223" s="54" t="s">
        <v>67</v>
      </c>
      <c r="D223" s="79" t="s">
        <v>68</v>
      </c>
      <c r="E223" s="54" t="s">
        <v>82</v>
      </c>
      <c r="F223" s="54" t="s">
        <v>858</v>
      </c>
      <c r="G223" s="55" t="s">
        <v>955</v>
      </c>
      <c r="H223" s="231" t="s">
        <v>956</v>
      </c>
      <c r="I223" s="57">
        <v>45233</v>
      </c>
      <c r="J223" s="59" t="s">
        <v>155</v>
      </c>
      <c r="K223" s="75" t="s">
        <v>955</v>
      </c>
      <c r="L223" s="59" t="s">
        <v>957</v>
      </c>
      <c r="M223" s="60" t="s">
        <v>482</v>
      </c>
      <c r="N223" s="59" t="s">
        <v>76</v>
      </c>
      <c r="O223" s="61">
        <v>31873071</v>
      </c>
      <c r="P223" s="55">
        <v>1</v>
      </c>
      <c r="Q223" s="57">
        <v>45233</v>
      </c>
      <c r="R223" s="62">
        <v>45240</v>
      </c>
      <c r="S223" s="59" t="s">
        <v>836</v>
      </c>
      <c r="T223" s="63">
        <v>45290</v>
      </c>
      <c r="U223" s="123">
        <v>2</v>
      </c>
      <c r="V223" s="64">
        <v>6237000</v>
      </c>
      <c r="W223" s="123">
        <v>2</v>
      </c>
      <c r="X223" s="65">
        <f>[1]!Contratacion2023[[#This Row],[VALOR INICIAL CONTRATO (NUM)]]/[1]!Contratacion2023[[#This Row],[NO. PAGOS ESTIPULADOS]]</f>
        <v>3118500</v>
      </c>
      <c r="Y223" s="65" t="str" cm="1">
        <f t="array" ref="Y223">_xlfn.XLOOKUP([1]!Contratacion2023[[#This Row],[VALOR CUOTA (NUM)]],[1]LISTAS!$A$114:$A$124,[1]!NIVEL_HONORARIOS_PS[PERFIL])</f>
        <v>TÉCNICO NIVEL II</v>
      </c>
      <c r="Z223" s="66">
        <v>9900000222</v>
      </c>
      <c r="AA223" s="67" t="s">
        <v>530</v>
      </c>
      <c r="AB223" s="67" t="s">
        <v>531</v>
      </c>
      <c r="AC223" s="68">
        <v>45217</v>
      </c>
      <c r="AD223" s="67">
        <v>43669080</v>
      </c>
      <c r="AE223" s="72">
        <v>4600000347</v>
      </c>
      <c r="AF223" s="84">
        <v>45238</v>
      </c>
      <c r="AG223" s="69">
        <v>6237000</v>
      </c>
      <c r="AH223" s="37" t="s">
        <v>190</v>
      </c>
      <c r="AI223" s="37" t="str">
        <f>VLOOKUP(AH223,[1]!T_SUPERVISOR[#Data],2,FALSE)</f>
        <v>Directora Administrativa y Financiera</v>
      </c>
      <c r="AJ223" s="37" t="s">
        <v>229</v>
      </c>
      <c r="AK223" s="37" t="str">
        <f>VLOOKUP(AJ223,[1]!T_PROCESO[#Data],2,FALSE)</f>
        <v>Dirección Administrativa y Financiera</v>
      </c>
      <c r="AL223" s="38" t="s">
        <v>81</v>
      </c>
      <c r="AM223" s="70"/>
      <c r="AN223" s="70"/>
      <c r="AO223" s="70"/>
      <c r="AQ223" s="72"/>
      <c r="AR223" s="73"/>
      <c r="AS223" s="51"/>
      <c r="AU223" s="73"/>
      <c r="AV223" s="73"/>
      <c r="AW223" s="110">
        <f>IF([1]!Contratacion2023[[#This Row],[ADICIÓN/PRÓRROGA]]="NO",0)</f>
        <v>0</v>
      </c>
      <c r="AX223" s="46" t="str">
        <f>IF([1]!Contratacion2023[[#This Row],[ADICIÓN/PRÓRROGA]]="NO","N/A",[1]!Contratacion2023[[#This Row],[FECHA FIN PRORROGA]])</f>
        <v>N/A</v>
      </c>
      <c r="AY223" s="59"/>
      <c r="AZ223" s="59"/>
      <c r="BA223" s="59"/>
      <c r="BB223" s="47">
        <f>[1]!Contratacion2023[[#This Row],[VALOR INICIAL CONTRATO (NUM)]]+[1]!Contratacion2023[[#This Row],[VALOR CRP ADC]]</f>
        <v>6237000</v>
      </c>
      <c r="BC223" s="147">
        <f>[1]!Contratacion2023[[#This Row],[VALOR INICIAL CONTRATO (NUM)]]+[1]!Contratacion2023[[#This Row],[VALOR CRP ADC]]</f>
        <v>6237000</v>
      </c>
      <c r="BD223" s="147"/>
      <c r="BE223" s="147">
        <f>[1]!Contratacion2023[[#This Row],[VALOR TOTAL DEL CONTRATO]]-[1]!Contratacion2023[[#This Row],[VALOR VIGENTE]]</f>
        <v>0</v>
      </c>
      <c r="BJ223" s="51"/>
      <c r="BL223" s="73"/>
      <c r="BM223" s="51"/>
    </row>
    <row r="224" spans="1:65" x14ac:dyDescent="0.25">
      <c r="A224" s="53" t="s">
        <v>65</v>
      </c>
      <c r="B224" s="54" t="s">
        <v>66</v>
      </c>
      <c r="C224" s="54" t="s">
        <v>67</v>
      </c>
      <c r="D224" s="79" t="s">
        <v>68</v>
      </c>
      <c r="E224" s="54" t="s">
        <v>82</v>
      </c>
      <c r="F224" s="54" t="s">
        <v>846</v>
      </c>
      <c r="G224" s="55" t="s">
        <v>958</v>
      </c>
      <c r="H224" s="56" t="s">
        <v>959</v>
      </c>
      <c r="I224" s="57">
        <v>45202</v>
      </c>
      <c r="J224" s="59" t="s">
        <v>155</v>
      </c>
      <c r="K224" s="75" t="s">
        <v>958</v>
      </c>
      <c r="L224" s="59" t="s">
        <v>960</v>
      </c>
      <c r="M224" s="60" t="s">
        <v>489</v>
      </c>
      <c r="N224" s="59" t="s">
        <v>76</v>
      </c>
      <c r="O224" s="61">
        <v>16535484</v>
      </c>
      <c r="P224" s="55">
        <v>6</v>
      </c>
      <c r="Q224" s="57">
        <v>45234</v>
      </c>
      <c r="R224" s="62">
        <v>45240</v>
      </c>
      <c r="S224" s="59" t="s">
        <v>836</v>
      </c>
      <c r="T224" s="63">
        <v>45290</v>
      </c>
      <c r="U224" s="123">
        <v>2</v>
      </c>
      <c r="V224" s="64">
        <v>3579030</v>
      </c>
      <c r="W224" s="123">
        <v>2</v>
      </c>
      <c r="X224" s="65">
        <f>[1]!Contratacion2023[[#This Row],[VALOR INICIAL CONTRATO (NUM)]]/[1]!Contratacion2023[[#This Row],[NO. PAGOS ESTIPULADOS]]</f>
        <v>1789515</v>
      </c>
      <c r="Y224" s="162" t="str" cm="1">
        <f t="array" ref="Y224">_xlfn.XLOOKUP([1]!Contratacion2023[[#This Row],[VALOR CUOTA (NUM)]],[1]LISTAS!$A$114:$A$124,[1]!NIVEL_HONORARIOS_PS[PERFIL])</f>
        <v>ASISTENCIAL NIVEL II</v>
      </c>
      <c r="Z224" s="66">
        <v>9900000227</v>
      </c>
      <c r="AA224" s="67" t="s">
        <v>571</v>
      </c>
      <c r="AB224" s="67" t="s">
        <v>531</v>
      </c>
      <c r="AC224" s="68">
        <v>45217</v>
      </c>
      <c r="AD224" s="67">
        <v>47588360</v>
      </c>
      <c r="AE224" s="72">
        <v>4600000377</v>
      </c>
      <c r="AF224" s="34">
        <v>45239</v>
      </c>
      <c r="AG224" s="69">
        <v>3579030</v>
      </c>
      <c r="AH224" s="37" t="s">
        <v>162</v>
      </c>
      <c r="AI224" s="37" t="str">
        <f>VLOOKUP(AH224,[1]!T_SUPERVISOR[#Data],2,FALSE)</f>
        <v>Profesional Universitario Código 219 Grado 1</v>
      </c>
      <c r="AJ224" s="37" t="s">
        <v>286</v>
      </c>
      <c r="AK224" s="37" t="str">
        <f>VLOOKUP(AJ224,[1]!T_PROCESO[#Data],2,FALSE)</f>
        <v>Dirección Técnica</v>
      </c>
      <c r="AL224" s="38" t="s">
        <v>81</v>
      </c>
      <c r="AM224" s="70"/>
      <c r="AN224" s="70"/>
      <c r="AO224" s="70"/>
      <c r="AQ224" s="72"/>
      <c r="AR224" s="73"/>
      <c r="AS224" s="51"/>
      <c r="AU224" s="73"/>
      <c r="AV224" s="73"/>
      <c r="AW224" s="110">
        <f>IF([1]!Contratacion2023[[#This Row],[ADICIÓN/PRÓRROGA]]="NO",0)</f>
        <v>0</v>
      </c>
      <c r="AX224" s="46" t="str">
        <f>IF([1]!Contratacion2023[[#This Row],[ADICIÓN/PRÓRROGA]]="NO","N/A",[1]!Contratacion2023[[#This Row],[FECHA FIN PRORROGA]])</f>
        <v>N/A</v>
      </c>
      <c r="AY224" s="59"/>
      <c r="AZ224" s="59"/>
      <c r="BA224" s="59"/>
      <c r="BB224" s="47">
        <f>[1]!Contratacion2023[[#This Row],[VALOR INICIAL CONTRATO (NUM)]]+[1]!Contratacion2023[[#This Row],[VALOR CRP ADC]]</f>
        <v>3579030</v>
      </c>
      <c r="BC224" s="147">
        <f>[1]!Contratacion2023[[#This Row],[VALOR INICIAL CONTRATO (NUM)]]+[1]!Contratacion2023[[#This Row],[VALOR CRP ADC]]</f>
        <v>3579030</v>
      </c>
      <c r="BD224" s="147"/>
      <c r="BE224" s="147">
        <f>[1]!Contratacion2023[[#This Row],[VALOR TOTAL DEL CONTRATO]]-[1]!Contratacion2023[[#This Row],[VALOR VIGENTE]]</f>
        <v>0</v>
      </c>
      <c r="BJ224" s="51"/>
      <c r="BL224" s="73"/>
      <c r="BM224" s="51"/>
    </row>
    <row r="225" spans="1:65" x14ac:dyDescent="0.25">
      <c r="A225" s="53" t="s">
        <v>65</v>
      </c>
      <c r="B225" s="54" t="s">
        <v>66</v>
      </c>
      <c r="C225" s="54" t="s">
        <v>67</v>
      </c>
      <c r="D225" s="79" t="s">
        <v>68</v>
      </c>
      <c r="E225" s="54" t="s">
        <v>82</v>
      </c>
      <c r="F225" s="54" t="s">
        <v>858</v>
      </c>
      <c r="G225" s="55" t="s">
        <v>961</v>
      </c>
      <c r="H225" s="231" t="s">
        <v>962</v>
      </c>
      <c r="I225" s="57">
        <v>45237</v>
      </c>
      <c r="J225" s="59" t="s">
        <v>155</v>
      </c>
      <c r="K225" s="75" t="s">
        <v>961</v>
      </c>
      <c r="L225" s="59" t="s">
        <v>516</v>
      </c>
      <c r="M225" s="60" t="s">
        <v>517</v>
      </c>
      <c r="N225" s="59" t="s">
        <v>76</v>
      </c>
      <c r="O225" s="61">
        <v>66834129</v>
      </c>
      <c r="P225" s="55">
        <v>0</v>
      </c>
      <c r="Q225" s="57">
        <v>45237</v>
      </c>
      <c r="R225" s="62">
        <v>45240</v>
      </c>
      <c r="S225" s="59" t="s">
        <v>836</v>
      </c>
      <c r="T225" s="63">
        <v>45290</v>
      </c>
      <c r="U225" s="123">
        <v>2</v>
      </c>
      <c r="V225" s="64">
        <v>7708680</v>
      </c>
      <c r="W225" s="123">
        <v>2</v>
      </c>
      <c r="X225" s="232">
        <f>7708680/2</f>
        <v>3854340</v>
      </c>
      <c r="Y225" s="233" t="str" cm="1">
        <f t="array" ref="Y225">_xlfn.XLOOKUP([1]!Contratacion2023[[#This Row],[VALOR CUOTA (NUM)]],[1]LISTAS!$A$114:$A$124,[1]!NIVEL_HONORARIOS_PS[PERFIL])</f>
        <v>PROFESIONAL ESPECIALIZADO</v>
      </c>
      <c r="Z225" s="234">
        <v>9900000224</v>
      </c>
      <c r="AA225" s="67" t="s">
        <v>530</v>
      </c>
      <c r="AB225" s="67" t="s">
        <v>531</v>
      </c>
      <c r="AC225" s="68">
        <v>45217</v>
      </c>
      <c r="AD225" s="67">
        <v>85531338</v>
      </c>
      <c r="AE225" s="72">
        <v>4600000380</v>
      </c>
      <c r="AF225" s="34">
        <v>45239</v>
      </c>
      <c r="AG225" s="69">
        <v>7708680</v>
      </c>
      <c r="AH225" s="37" t="s">
        <v>190</v>
      </c>
      <c r="AI225" s="37" t="str">
        <f>VLOOKUP(AH225,[1]!T_SUPERVISOR[#Data],2,FALSE)</f>
        <v>Directora Administrativa y Financiera</v>
      </c>
      <c r="AJ225" s="37" t="s">
        <v>229</v>
      </c>
      <c r="AK225" s="37" t="str">
        <f>VLOOKUP(AJ225,[1]!T_PROCESO[#Data],2,FALSE)</f>
        <v>Dirección Administrativa y Financiera</v>
      </c>
      <c r="AL225" s="38" t="s">
        <v>81</v>
      </c>
      <c r="AM225" s="70"/>
      <c r="AN225" s="70"/>
      <c r="AO225" s="70"/>
      <c r="AQ225" s="72"/>
      <c r="AR225" s="73"/>
      <c r="AS225" s="51"/>
      <c r="AU225" s="73"/>
      <c r="AV225" s="73"/>
      <c r="AW225" s="110">
        <f>IF([1]!Contratacion2023[[#This Row],[ADICIÓN/PRÓRROGA]]="NO",0)</f>
        <v>0</v>
      </c>
      <c r="AX225" s="46" t="str">
        <f>IF([1]!Contratacion2023[[#This Row],[ADICIÓN/PRÓRROGA]]="NO","N/A",[1]!Contratacion2023[[#This Row],[FECHA FIN PRORROGA]])</f>
        <v>N/A</v>
      </c>
      <c r="AY225" s="59"/>
      <c r="AZ225" s="59"/>
      <c r="BA225" s="59"/>
      <c r="BB225" s="47">
        <f>[1]!Contratacion2023[[#This Row],[VALOR INICIAL CONTRATO (NUM)]]+[1]!Contratacion2023[[#This Row],[VALOR CRP ADC]]</f>
        <v>7708680</v>
      </c>
      <c r="BC225" s="147">
        <f>[1]!Contratacion2023[[#This Row],[VALOR INICIAL CONTRATO (NUM)]]+[1]!Contratacion2023[[#This Row],[VALOR CRP ADC]]</f>
        <v>7708680</v>
      </c>
      <c r="BD225" s="147"/>
      <c r="BE225" s="147">
        <f>[1]!Contratacion2023[[#This Row],[VALOR TOTAL DEL CONTRATO]]-[1]!Contratacion2023[[#This Row],[VALOR VIGENTE]]</f>
        <v>0</v>
      </c>
      <c r="BJ225" s="51"/>
      <c r="BL225" s="73"/>
      <c r="BM225" s="51"/>
    </row>
    <row r="226" spans="1:65" x14ac:dyDescent="0.25">
      <c r="A226" s="53" t="s">
        <v>65</v>
      </c>
      <c r="B226" s="54" t="s">
        <v>66</v>
      </c>
      <c r="C226" s="54" t="s">
        <v>67</v>
      </c>
      <c r="D226" s="79" t="s">
        <v>68</v>
      </c>
      <c r="E226" s="54" t="s">
        <v>69</v>
      </c>
      <c r="F226" s="54" t="s">
        <v>858</v>
      </c>
      <c r="G226" s="55" t="s">
        <v>963</v>
      </c>
      <c r="H226" s="231" t="s">
        <v>964</v>
      </c>
      <c r="I226" s="57">
        <v>45233</v>
      </c>
      <c r="J226" s="59" t="s">
        <v>155</v>
      </c>
      <c r="K226" s="75" t="s">
        <v>963</v>
      </c>
      <c r="L226" s="59" t="s">
        <v>965</v>
      </c>
      <c r="M226" s="60" t="s">
        <v>525</v>
      </c>
      <c r="N226" s="59" t="s">
        <v>76</v>
      </c>
      <c r="O226" s="61">
        <v>66983237</v>
      </c>
      <c r="P226" s="55">
        <v>6</v>
      </c>
      <c r="Q226" s="57">
        <v>45234</v>
      </c>
      <c r="R226" s="62">
        <v>45240</v>
      </c>
      <c r="S226" s="59" t="s">
        <v>836</v>
      </c>
      <c r="T226" s="63">
        <v>45290</v>
      </c>
      <c r="U226" s="123">
        <v>2</v>
      </c>
      <c r="V226" s="64">
        <v>7158058</v>
      </c>
      <c r="W226" s="123">
        <v>2</v>
      </c>
      <c r="X226" s="65">
        <f>[1]!Contratacion2023[[#This Row],[VALOR INICIAL CONTRATO (NUM)]]/[1]!Contratacion2023[[#This Row],[NO. PAGOS ESTIPULADOS]]</f>
        <v>3579029</v>
      </c>
      <c r="Y226" s="29" t="str" cm="1">
        <f t="array" ref="Y226">_xlfn.XLOOKUP([1]!Contratacion2023[[#This Row],[VALOR CUOTA (NUM)]],[1]LISTAS!$A$114:$A$124,[1]!NIVEL_HONORARIOS_PS[PERFIL])</f>
        <v>PROFESIONAL</v>
      </c>
      <c r="Z226" s="66">
        <v>9900000224</v>
      </c>
      <c r="AA226" s="67" t="s">
        <v>530</v>
      </c>
      <c r="AB226" s="67" t="s">
        <v>531</v>
      </c>
      <c r="AC226" s="68">
        <v>45217</v>
      </c>
      <c r="AD226" s="67">
        <v>85531338</v>
      </c>
      <c r="AE226" s="72">
        <v>4600000357</v>
      </c>
      <c r="AF226" s="34">
        <v>45238</v>
      </c>
      <c r="AG226" s="69">
        <v>7158058</v>
      </c>
      <c r="AH226" s="37" t="s">
        <v>190</v>
      </c>
      <c r="AI226" s="37" t="str">
        <f>VLOOKUP(AH226,[1]!T_SUPERVISOR[#Data],2,FALSE)</f>
        <v>Directora Administrativa y Financiera</v>
      </c>
      <c r="AJ226" s="37" t="s">
        <v>276</v>
      </c>
      <c r="AK226" s="37" t="str">
        <f>VLOOKUP(AJ226,[1]!T_PROCESO[#Data],2,FALSE)</f>
        <v>Dirección Administrativa y Financiera</v>
      </c>
      <c r="AL226" s="38" t="s">
        <v>81</v>
      </c>
      <c r="AM226" s="70"/>
      <c r="AN226" s="70"/>
      <c r="AO226" s="70"/>
      <c r="AQ226" s="72"/>
      <c r="AR226" s="73"/>
      <c r="AS226" s="51"/>
      <c r="AU226" s="73"/>
      <c r="AV226" s="73"/>
      <c r="AW226" s="110">
        <f>IF([1]!Contratacion2023[[#This Row],[ADICIÓN/PRÓRROGA]]="NO",0)</f>
        <v>0</v>
      </c>
      <c r="AX226" s="46" t="str">
        <f>IF([1]!Contratacion2023[[#This Row],[ADICIÓN/PRÓRROGA]]="NO","N/A",[1]!Contratacion2023[[#This Row],[FECHA FIN PRORROGA]])</f>
        <v>N/A</v>
      </c>
      <c r="AY226" s="59"/>
      <c r="AZ226" s="59"/>
      <c r="BA226" s="59"/>
      <c r="BB226" s="47">
        <f>[1]!Contratacion2023[[#This Row],[VALOR INICIAL CONTRATO (NUM)]]+[1]!Contratacion2023[[#This Row],[VALOR CRP ADC]]</f>
        <v>7158058</v>
      </c>
      <c r="BC226" s="147">
        <f>[1]!Contratacion2023[[#This Row],[VALOR INICIAL CONTRATO (NUM)]]+[1]!Contratacion2023[[#This Row],[VALOR CRP ADC]]</f>
        <v>7158058</v>
      </c>
      <c r="BD226" s="147"/>
      <c r="BE226" s="147">
        <f>[1]!Contratacion2023[[#This Row],[VALOR TOTAL DEL CONTRATO]]-[1]!Contratacion2023[[#This Row],[VALOR VIGENTE]]</f>
        <v>0</v>
      </c>
      <c r="BJ226" s="51"/>
      <c r="BL226" s="73"/>
      <c r="BM226" s="51"/>
    </row>
    <row r="227" spans="1:65" x14ac:dyDescent="0.25">
      <c r="A227" s="53" t="s">
        <v>65</v>
      </c>
      <c r="B227" s="54" t="s">
        <v>66</v>
      </c>
      <c r="C227" s="54" t="s">
        <v>67</v>
      </c>
      <c r="D227" s="79" t="s">
        <v>68</v>
      </c>
      <c r="E227" s="54" t="s">
        <v>69</v>
      </c>
      <c r="F227" s="54" t="s">
        <v>858</v>
      </c>
      <c r="G227" s="55" t="s">
        <v>966</v>
      </c>
      <c r="H227" s="231" t="s">
        <v>967</v>
      </c>
      <c r="I227" s="57">
        <v>45233</v>
      </c>
      <c r="J227" s="59" t="s">
        <v>85</v>
      </c>
      <c r="K227" s="75" t="s">
        <v>966</v>
      </c>
      <c r="L227" s="59" t="s">
        <v>968</v>
      </c>
      <c r="M227" s="60" t="s">
        <v>120</v>
      </c>
      <c r="N227" s="59" t="s">
        <v>76</v>
      </c>
      <c r="O227" s="61">
        <v>1107530941</v>
      </c>
      <c r="P227" s="55">
        <v>9</v>
      </c>
      <c r="Q227" s="225">
        <v>45234</v>
      </c>
      <c r="R227" s="62">
        <v>45240</v>
      </c>
      <c r="S227" s="59" t="s">
        <v>836</v>
      </c>
      <c r="T227" s="63">
        <v>45290</v>
      </c>
      <c r="U227" s="123">
        <v>2</v>
      </c>
      <c r="V227" s="64">
        <v>7158058</v>
      </c>
      <c r="W227" s="123">
        <v>2</v>
      </c>
      <c r="X227" s="65">
        <f>[1]!Contratacion2023[[#This Row],[VALOR INICIAL CONTRATO (NUM)]]/[1]!Contratacion2023[[#This Row],[NO. PAGOS ESTIPULADOS]]</f>
        <v>3579029</v>
      </c>
      <c r="Y227" s="65" t="str" cm="1">
        <f t="array" ref="Y227">_xlfn.XLOOKUP([1]!Contratacion2023[[#This Row],[VALOR CUOTA (NUM)]],[1]LISTAS!$A$114:$A$124,[1]!NIVEL_HONORARIOS_PS[PERFIL])</f>
        <v>PROFESIONAL</v>
      </c>
      <c r="Z227" s="66">
        <v>9900000224</v>
      </c>
      <c r="AA227" s="67" t="s">
        <v>530</v>
      </c>
      <c r="AB227" s="67" t="s">
        <v>531</v>
      </c>
      <c r="AC227" s="68">
        <v>45217</v>
      </c>
      <c r="AD227" s="67">
        <v>85531338</v>
      </c>
      <c r="AE227" s="72">
        <v>4600000364</v>
      </c>
      <c r="AF227" s="34">
        <v>45239</v>
      </c>
      <c r="AG227" s="69">
        <v>7158058</v>
      </c>
      <c r="AH227" s="37" t="s">
        <v>111</v>
      </c>
      <c r="AI227" s="37" t="str">
        <f>VLOOKUP(AH227,[1]!T_SUPERVISOR[#Data],2,FALSE)</f>
        <v>Profesional Universitario Código 219 Grado 1</v>
      </c>
      <c r="AJ227" s="37" t="s">
        <v>112</v>
      </c>
      <c r="AK227" s="37" t="str">
        <f>VLOOKUP(AJ227,[1]!T_PROCESO[#Data],2,FALSE)</f>
        <v>Dirección Administrativa y Financiera</v>
      </c>
      <c r="AL227" s="38" t="s">
        <v>81</v>
      </c>
      <c r="AM227" s="70"/>
      <c r="AN227" s="70"/>
      <c r="AO227" s="70"/>
      <c r="AQ227" s="72"/>
      <c r="AR227" s="73"/>
      <c r="AS227" s="51"/>
      <c r="AU227" s="73"/>
      <c r="AV227" s="73"/>
      <c r="AW227" s="110">
        <f>IF([1]!Contratacion2023[[#This Row],[ADICIÓN/PRÓRROGA]]="NO",0)</f>
        <v>0</v>
      </c>
      <c r="AX227" s="46" t="str">
        <f>IF([1]!Contratacion2023[[#This Row],[ADICIÓN/PRÓRROGA]]="NO","N/A",[1]!Contratacion2023[[#This Row],[FECHA FIN PRORROGA]])</f>
        <v>N/A</v>
      </c>
      <c r="AY227" s="59"/>
      <c r="AZ227" s="59"/>
      <c r="BA227" s="59"/>
      <c r="BB227" s="47">
        <f>[1]!Contratacion2023[[#This Row],[VALOR INICIAL CONTRATO (NUM)]]+[1]!Contratacion2023[[#This Row],[VALOR CRP ADC]]</f>
        <v>7158058</v>
      </c>
      <c r="BC227" s="147">
        <f>[1]!Contratacion2023[[#This Row],[VALOR INICIAL CONTRATO (NUM)]]+[1]!Contratacion2023[[#This Row],[VALOR CRP ADC]]</f>
        <v>7158058</v>
      </c>
      <c r="BD227" s="147"/>
      <c r="BE227" s="147">
        <f>[1]!Contratacion2023[[#This Row],[VALOR TOTAL DEL CONTRATO]]-[1]!Contratacion2023[[#This Row],[VALOR VIGENTE]]</f>
        <v>0</v>
      </c>
      <c r="BJ227" s="51"/>
      <c r="BL227" s="73"/>
      <c r="BM227" s="51"/>
    </row>
    <row r="228" spans="1:65" x14ac:dyDescent="0.25">
      <c r="A228" s="53" t="s">
        <v>263</v>
      </c>
      <c r="B228" s="54" t="s">
        <v>264</v>
      </c>
      <c r="C228" s="54" t="s">
        <v>67</v>
      </c>
      <c r="D228" s="79" t="s">
        <v>181</v>
      </c>
      <c r="E228" s="54" t="s">
        <v>182</v>
      </c>
      <c r="F228" s="54" t="s">
        <v>265</v>
      </c>
      <c r="G228" s="169" t="s">
        <v>969</v>
      </c>
      <c r="H228" s="56" t="s">
        <v>970</v>
      </c>
      <c r="I228" s="57">
        <v>45217</v>
      </c>
      <c r="J228" s="59" t="s">
        <v>85</v>
      </c>
      <c r="K228" s="75" t="s">
        <v>969</v>
      </c>
      <c r="L228" s="59" t="s">
        <v>971</v>
      </c>
      <c r="M228" s="60" t="s">
        <v>972</v>
      </c>
      <c r="N228" s="192" t="s">
        <v>182</v>
      </c>
      <c r="O228" s="61" t="s">
        <v>182</v>
      </c>
      <c r="P228" s="55" t="s">
        <v>182</v>
      </c>
      <c r="Q228" s="57" t="s">
        <v>182</v>
      </c>
      <c r="R228" s="62" t="s">
        <v>182</v>
      </c>
      <c r="S228" s="59" t="s">
        <v>182</v>
      </c>
      <c r="T228" s="63" t="s">
        <v>182</v>
      </c>
      <c r="U228" s="64" t="s">
        <v>182</v>
      </c>
      <c r="V228" s="64" t="s">
        <v>182</v>
      </c>
      <c r="W228" s="123" t="s">
        <v>182</v>
      </c>
      <c r="X228" s="82" t="s">
        <v>182</v>
      </c>
      <c r="Y228" s="83" t="str" cm="1">
        <f t="array" ref="Y228">_xlfn.XLOOKUP([1]!Contratacion2023[[#This Row],[VALOR CUOTA (NUM)]],[1]LISTAS!$A$114:$A$124,[1]!NIVEL_HONORARIOS_PS[PERFIL])</f>
        <v>N/A</v>
      </c>
      <c r="Z228" s="66" t="s">
        <v>182</v>
      </c>
      <c r="AA228" s="67" t="s">
        <v>182</v>
      </c>
      <c r="AB228" s="84" t="s">
        <v>182</v>
      </c>
      <c r="AC228" s="84" t="s">
        <v>182</v>
      </c>
      <c r="AD228" s="67" t="s">
        <v>182</v>
      </c>
      <c r="AE228" s="85" t="s">
        <v>182</v>
      </c>
      <c r="AF228" s="84" t="s">
        <v>182</v>
      </c>
      <c r="AG228" s="69" t="s">
        <v>182</v>
      </c>
      <c r="AH228" s="37" t="s">
        <v>182</v>
      </c>
      <c r="AI228" s="37" t="s">
        <v>182</v>
      </c>
      <c r="AJ228" s="37" t="s">
        <v>182</v>
      </c>
      <c r="AK228" s="37" t="s">
        <v>182</v>
      </c>
      <c r="AL228" s="38" t="s">
        <v>81</v>
      </c>
      <c r="AM228" s="70"/>
      <c r="AN228" s="70"/>
      <c r="AO228" s="70"/>
      <c r="AQ228" s="72"/>
      <c r="AR228" s="73"/>
      <c r="AS228" s="51"/>
      <c r="AU228" s="73"/>
      <c r="AV228" s="73"/>
      <c r="AW228" s="110">
        <f>IF([1]!Contratacion2023[[#This Row],[ADICIÓN/PRÓRROGA]]="NO",0)</f>
        <v>0</v>
      </c>
      <c r="AX228" s="46" t="str">
        <f>IF([1]!Contratacion2023[[#This Row],[ADICIÓN/PRÓRROGA]]="NO","N/A",[1]!Contratacion2023[[#This Row],[FECHA FIN PRORROGA]])</f>
        <v>N/A</v>
      </c>
      <c r="AY228" s="59"/>
      <c r="AZ228" s="59"/>
      <c r="BA228" s="59"/>
      <c r="BB228" s="60"/>
      <c r="BC228" s="59"/>
      <c r="BD228" s="59"/>
      <c r="BE228" s="48">
        <f>[1]!Contratacion2023[[#This Row],[VALOR TOTAL DEL CONTRATO]]-[1]!Contratacion2023[[#This Row],[VALOR VIGENTE]]</f>
        <v>0</v>
      </c>
      <c r="BJ228" s="51"/>
      <c r="BL228" s="73"/>
      <c r="BM228" s="51"/>
    </row>
    <row r="229" spans="1:65" x14ac:dyDescent="0.25">
      <c r="A229" s="53" t="s">
        <v>263</v>
      </c>
      <c r="B229" s="54" t="s">
        <v>603</v>
      </c>
      <c r="C229" s="54" t="s">
        <v>653</v>
      </c>
      <c r="D229" s="79" t="s">
        <v>181</v>
      </c>
      <c r="E229" s="54" t="s">
        <v>182</v>
      </c>
      <c r="F229" s="54" t="s">
        <v>265</v>
      </c>
      <c r="G229" s="235" t="s">
        <v>973</v>
      </c>
      <c r="H229" s="56" t="s">
        <v>974</v>
      </c>
      <c r="I229" s="57">
        <v>45264</v>
      </c>
      <c r="J229" s="59" t="s">
        <v>186</v>
      </c>
      <c r="K229" s="75" t="s">
        <v>973</v>
      </c>
      <c r="L229" s="59" t="s">
        <v>975</v>
      </c>
      <c r="M229" s="60" t="s">
        <v>976</v>
      </c>
      <c r="N229" s="192" t="s">
        <v>182</v>
      </c>
      <c r="O229" s="61">
        <v>901165150</v>
      </c>
      <c r="P229" s="55">
        <v>3</v>
      </c>
      <c r="Q229" s="57">
        <v>45266</v>
      </c>
      <c r="R229" s="62">
        <v>45278</v>
      </c>
      <c r="S229" s="59" t="s">
        <v>948</v>
      </c>
      <c r="T229" s="63">
        <v>45291</v>
      </c>
      <c r="U229" s="123">
        <v>1</v>
      </c>
      <c r="V229" s="64">
        <v>190158430</v>
      </c>
      <c r="W229" s="123">
        <v>1</v>
      </c>
      <c r="X229" s="65" t="s">
        <v>182</v>
      </c>
      <c r="Y229" s="29" t="str" cm="1">
        <f t="array" ref="Y229">_xlfn.XLOOKUP([1]!Contratacion2023[[#This Row],[VALOR CUOTA (NUM)]],[1]LISTAS!$A$114:$A$124,[1]!NIVEL_HONORARIOS_PS[PERFIL])</f>
        <v>N/A</v>
      </c>
      <c r="Z229" s="66">
        <v>9400000007</v>
      </c>
      <c r="AA229" s="67" t="s">
        <v>977</v>
      </c>
      <c r="AB229" s="67" t="s">
        <v>531</v>
      </c>
      <c r="AC229" s="68">
        <v>45208</v>
      </c>
      <c r="AD229" s="67">
        <v>190158430</v>
      </c>
      <c r="AE229" s="72">
        <v>4600000421</v>
      </c>
      <c r="AF229" s="34">
        <v>45271</v>
      </c>
      <c r="AG229" s="69">
        <v>190158430</v>
      </c>
      <c r="AH229" s="37" t="s">
        <v>190</v>
      </c>
      <c r="AI229" s="37" t="str">
        <f>VLOOKUP(AH229,[1]!T_SUPERVISOR[#Data],2,FALSE)</f>
        <v>Directora Administrativa y Financiera</v>
      </c>
      <c r="AJ229" s="37" t="s">
        <v>276</v>
      </c>
      <c r="AK229" s="37" t="str">
        <f>VLOOKUP(AJ229,[1]!T_PROCESO[#Data],2,FALSE)</f>
        <v>Dirección Administrativa y Financiera</v>
      </c>
      <c r="AL229" s="38" t="s">
        <v>81</v>
      </c>
      <c r="AM229" s="70"/>
      <c r="AN229" s="70"/>
      <c r="AO229" s="70"/>
      <c r="AQ229" s="72"/>
      <c r="AR229" s="73"/>
      <c r="AS229" s="51"/>
      <c r="AU229" s="73"/>
      <c r="AV229" s="73"/>
      <c r="AW229" s="110">
        <f>IF([1]!Contratacion2023[[#This Row],[ADICIÓN/PRÓRROGA]]="NO",0)</f>
        <v>0</v>
      </c>
      <c r="AX229" s="46" t="str">
        <f>IF([1]!Contratacion2023[[#This Row],[ADICIÓN/PRÓRROGA]]="NO","N/A",[1]!Contratacion2023[[#This Row],[FECHA FIN PRORROGA]])</f>
        <v>N/A</v>
      </c>
      <c r="AY229" s="59"/>
      <c r="AZ229" s="59"/>
      <c r="BA229" s="59"/>
      <c r="BB229" s="146">
        <f>[1]!Contratacion2023[[#This Row],[VALOR INICIAL CONTRATO (NUM)]]+[1]!Contratacion2023[[#This Row],[VALOR CRP ADC]]</f>
        <v>190158430</v>
      </c>
      <c r="BC229" s="147">
        <f>[1]!Contratacion2023[[#This Row],[VALOR INICIAL CONTRATO (NUM)]]+[1]!Contratacion2023[[#This Row],[VALOR CRP ADC]]</f>
        <v>190158430</v>
      </c>
      <c r="BD229" s="147"/>
      <c r="BE229" s="147">
        <f>[1]!Contratacion2023[[#This Row],[VALOR TOTAL DEL CONTRATO]]-[1]!Contratacion2023[[#This Row],[VALOR VIGENTE]]</f>
        <v>0</v>
      </c>
      <c r="BJ229" s="51"/>
      <c r="BL229" s="73"/>
      <c r="BM229" s="51"/>
    </row>
    <row r="230" spans="1:65" x14ac:dyDescent="0.25">
      <c r="A230" s="53" t="s">
        <v>65</v>
      </c>
      <c r="B230" s="54" t="s">
        <v>66</v>
      </c>
      <c r="C230" s="54" t="s">
        <v>67</v>
      </c>
      <c r="D230" s="79" t="s">
        <v>68</v>
      </c>
      <c r="E230" s="54" t="s">
        <v>82</v>
      </c>
      <c r="F230" s="54" t="s">
        <v>846</v>
      </c>
      <c r="G230" s="55" t="s">
        <v>978</v>
      </c>
      <c r="H230" s="56" t="s">
        <v>979</v>
      </c>
      <c r="I230" s="57">
        <v>45250</v>
      </c>
      <c r="J230" s="59" t="s">
        <v>155</v>
      </c>
      <c r="K230" s="75" t="s">
        <v>978</v>
      </c>
      <c r="L230" s="59" t="s">
        <v>666</v>
      </c>
      <c r="M230" s="60" t="s">
        <v>980</v>
      </c>
      <c r="N230" s="59" t="s">
        <v>106</v>
      </c>
      <c r="O230" s="61">
        <v>6333852</v>
      </c>
      <c r="P230" s="55">
        <v>1</v>
      </c>
      <c r="Q230" s="57">
        <v>45250</v>
      </c>
      <c r="R230" s="62">
        <v>45252</v>
      </c>
      <c r="S230" s="59" t="s">
        <v>836</v>
      </c>
      <c r="T230" s="63">
        <v>45290</v>
      </c>
      <c r="U230" s="123">
        <v>2</v>
      </c>
      <c r="V230" s="64">
        <v>3579030</v>
      </c>
      <c r="W230" s="123">
        <v>2</v>
      </c>
      <c r="X230" s="65">
        <f>[1]!Contratacion2023[[#This Row],[VALOR INICIAL CONTRATO (NUM)]]/[1]!Contratacion2023[[#This Row],[NO. PAGOS ESTIPULADOS]]</f>
        <v>1789515</v>
      </c>
      <c r="Y230" s="65" t="str" cm="1">
        <f t="array" ref="Y230">_xlfn.XLOOKUP([1]!Contratacion2023[[#This Row],[VALOR CUOTA (NUM)]],[1]LISTAS!$A$114:$A$124,[1]!NIVEL_HONORARIOS_PS[PERFIL])</f>
        <v>ASISTENCIAL NIVEL II</v>
      </c>
      <c r="Z230" s="66">
        <v>9900000227</v>
      </c>
      <c r="AA230" s="67" t="s">
        <v>571</v>
      </c>
      <c r="AB230" s="67" t="s">
        <v>531</v>
      </c>
      <c r="AC230" s="68">
        <v>45217</v>
      </c>
      <c r="AD230" s="67">
        <v>47588360</v>
      </c>
      <c r="AE230" s="72">
        <v>4600000393</v>
      </c>
      <c r="AF230" s="34">
        <v>45251</v>
      </c>
      <c r="AG230" s="69">
        <v>3579030</v>
      </c>
      <c r="AH230" s="37" t="s">
        <v>162</v>
      </c>
      <c r="AI230" s="37" t="str">
        <f>VLOOKUP(AH230,[1]!T_SUPERVISOR[#Data],2,FALSE)</f>
        <v>Profesional Universitario Código 219 Grado 1</v>
      </c>
      <c r="AJ230" s="37" t="s">
        <v>286</v>
      </c>
      <c r="AK230" s="37" t="str">
        <f>VLOOKUP(AJ230,[1]!T_PROCESO[#Data],2,FALSE)</f>
        <v>Dirección Técnica</v>
      </c>
      <c r="AL230" s="38" t="s">
        <v>81</v>
      </c>
      <c r="AM230" s="70"/>
      <c r="AN230" s="70"/>
      <c r="AO230" s="70"/>
      <c r="AQ230" s="72"/>
      <c r="AR230" s="73"/>
      <c r="AS230" s="51"/>
      <c r="AU230" s="73"/>
      <c r="AV230" s="73"/>
      <c r="AW230" s="110">
        <f>IF([1]!Contratacion2023[[#This Row],[ADICIÓN/PRÓRROGA]]="NO",0)</f>
        <v>0</v>
      </c>
      <c r="AX230" s="46" t="str">
        <f>IF([1]!Contratacion2023[[#This Row],[ADICIÓN/PRÓRROGA]]="NO","N/A",[1]!Contratacion2023[[#This Row],[FECHA FIN PRORROGA]])</f>
        <v>N/A</v>
      </c>
      <c r="AY230" s="59"/>
      <c r="AZ230" s="59"/>
      <c r="BA230" s="59"/>
      <c r="BB230" s="47">
        <f>[1]!Contratacion2023[[#This Row],[VALOR INICIAL CONTRATO (NUM)]]+[1]!Contratacion2023[[#This Row],[VALOR CRP ADC]]</f>
        <v>3579030</v>
      </c>
      <c r="BC230" s="147">
        <f>[1]!Contratacion2023[[#This Row],[VALOR INICIAL CONTRATO (NUM)]]+[1]!Contratacion2023[[#This Row],[VALOR CRP ADC]]</f>
        <v>3579030</v>
      </c>
      <c r="BD230" s="147"/>
      <c r="BE230" s="147">
        <f>[1]!Contratacion2023[[#This Row],[VALOR TOTAL DEL CONTRATO]]-[1]!Contratacion2023[[#This Row],[VALOR VIGENTE]]</f>
        <v>0</v>
      </c>
      <c r="BJ230" s="51"/>
      <c r="BL230" s="73"/>
      <c r="BM230" s="51"/>
    </row>
    <row r="231" spans="1:65" x14ac:dyDescent="0.25">
      <c r="A231" s="53" t="s">
        <v>65</v>
      </c>
      <c r="B231" s="54" t="s">
        <v>66</v>
      </c>
      <c r="C231" s="54" t="s">
        <v>67</v>
      </c>
      <c r="D231" s="79" t="s">
        <v>68</v>
      </c>
      <c r="E231" s="54" t="s">
        <v>82</v>
      </c>
      <c r="F231" s="54" t="s">
        <v>846</v>
      </c>
      <c r="G231" s="55" t="s">
        <v>981</v>
      </c>
      <c r="H231" s="56" t="s">
        <v>982</v>
      </c>
      <c r="I231" s="57">
        <v>45233</v>
      </c>
      <c r="J231" s="59" t="s">
        <v>155</v>
      </c>
      <c r="K231" s="75" t="s">
        <v>981</v>
      </c>
      <c r="L231" s="59" t="s">
        <v>983</v>
      </c>
      <c r="M231" s="60" t="s">
        <v>715</v>
      </c>
      <c r="N231" s="59" t="s">
        <v>76</v>
      </c>
      <c r="O231" s="61">
        <v>1193215752</v>
      </c>
      <c r="P231" s="75">
        <v>6</v>
      </c>
      <c r="Q231" s="57">
        <v>45237</v>
      </c>
      <c r="R231" s="62">
        <v>45240</v>
      </c>
      <c r="S231" s="59" t="s">
        <v>836</v>
      </c>
      <c r="T231" s="63">
        <v>45290</v>
      </c>
      <c r="U231" s="123">
        <v>2</v>
      </c>
      <c r="V231" s="64">
        <v>3579030</v>
      </c>
      <c r="W231" s="123">
        <v>2</v>
      </c>
      <c r="X231" s="65">
        <f>[1]!Contratacion2023[[#This Row],[VALOR INICIAL CONTRATO (NUM)]]/[1]!Contratacion2023[[#This Row],[NO. PAGOS ESTIPULADOS]]</f>
        <v>1789515</v>
      </c>
      <c r="Y231" s="65" t="str" cm="1">
        <f t="array" ref="Y231">_xlfn.XLOOKUP([1]!Contratacion2023[[#This Row],[VALOR CUOTA (NUM)]],[1]LISTAS!$A$114:$A$124,[1]!NIVEL_HONORARIOS_PS[PERFIL])</f>
        <v>ASISTENCIAL NIVEL II</v>
      </c>
      <c r="Z231" s="66">
        <v>9900000227</v>
      </c>
      <c r="AA231" s="67" t="s">
        <v>571</v>
      </c>
      <c r="AB231" s="67" t="s">
        <v>531</v>
      </c>
      <c r="AC231" s="68">
        <v>45217</v>
      </c>
      <c r="AD231" s="67">
        <v>47588360</v>
      </c>
      <c r="AE231" s="72">
        <v>4600000379</v>
      </c>
      <c r="AF231" s="34">
        <v>45239</v>
      </c>
      <c r="AG231" s="69">
        <v>3579030</v>
      </c>
      <c r="AH231" s="37" t="s">
        <v>140</v>
      </c>
      <c r="AI231" s="37" t="str">
        <f>VLOOKUP(AH231,[1]!T_SUPERVISOR[#Data],2,FALSE)</f>
        <v>Directora Técnica</v>
      </c>
      <c r="AJ231" s="37" t="s">
        <v>168</v>
      </c>
      <c r="AK231" s="37" t="str">
        <f>VLOOKUP(AJ231,[1]!T_PROCESO[#Data],2,FALSE)</f>
        <v>Dirección Técnica</v>
      </c>
      <c r="AL231" s="38" t="s">
        <v>81</v>
      </c>
      <c r="AM231" s="70"/>
      <c r="AN231" s="70"/>
      <c r="AO231" s="70"/>
      <c r="AQ231" s="72"/>
      <c r="AR231" s="73"/>
      <c r="AS231" s="51"/>
      <c r="AU231" s="73"/>
      <c r="AV231" s="73"/>
      <c r="AW231" s="110">
        <f>IF([1]!Contratacion2023[[#This Row],[ADICIÓN/PRÓRROGA]]="NO",0)</f>
        <v>0</v>
      </c>
      <c r="AX231" s="46" t="str">
        <f>IF([1]!Contratacion2023[[#This Row],[ADICIÓN/PRÓRROGA]]="NO","N/A",[1]!Contratacion2023[[#This Row],[FECHA FIN PRORROGA]])</f>
        <v>N/A</v>
      </c>
      <c r="AY231" s="59"/>
      <c r="AZ231" s="59"/>
      <c r="BA231" s="59"/>
      <c r="BB231" s="47">
        <f>[1]!Contratacion2023[[#This Row],[VALOR INICIAL CONTRATO (NUM)]]+[1]!Contratacion2023[[#This Row],[VALOR CRP ADC]]</f>
        <v>3579030</v>
      </c>
      <c r="BC231" s="147">
        <f>[1]!Contratacion2023[[#This Row],[VALOR INICIAL CONTRATO (NUM)]]+[1]!Contratacion2023[[#This Row],[VALOR CRP ADC]]</f>
        <v>3579030</v>
      </c>
      <c r="BD231" s="147"/>
      <c r="BE231" s="147">
        <f>[1]!Contratacion2023[[#This Row],[VALOR TOTAL DEL CONTRATO]]-[1]!Contratacion2023[[#This Row],[VALOR VIGENTE]]</f>
        <v>0</v>
      </c>
      <c r="BJ231" s="51"/>
      <c r="BL231" s="73"/>
      <c r="BM231" s="51"/>
    </row>
    <row r="232" spans="1:65" x14ac:dyDescent="0.25">
      <c r="A232" s="53" t="s">
        <v>65</v>
      </c>
      <c r="B232" s="54" t="s">
        <v>66</v>
      </c>
      <c r="C232" s="54" t="s">
        <v>67</v>
      </c>
      <c r="D232" s="79" t="s">
        <v>68</v>
      </c>
      <c r="E232" s="54" t="s">
        <v>82</v>
      </c>
      <c r="F232" s="54" t="s">
        <v>846</v>
      </c>
      <c r="G232" s="55" t="s">
        <v>984</v>
      </c>
      <c r="H232" s="56" t="s">
        <v>985</v>
      </c>
      <c r="I232" s="57">
        <v>45240</v>
      </c>
      <c r="J232" s="59" t="s">
        <v>155</v>
      </c>
      <c r="K232" s="75" t="s">
        <v>984</v>
      </c>
      <c r="L232" s="59" t="s">
        <v>986</v>
      </c>
      <c r="M232" s="60" t="s">
        <v>987</v>
      </c>
      <c r="N232" s="59" t="s">
        <v>76</v>
      </c>
      <c r="O232" s="61">
        <v>1108332869</v>
      </c>
      <c r="P232" s="55">
        <v>0</v>
      </c>
      <c r="Q232" s="57">
        <v>45244</v>
      </c>
      <c r="R232" s="62">
        <v>45247</v>
      </c>
      <c r="S232" s="59" t="s">
        <v>836</v>
      </c>
      <c r="T232" s="63">
        <v>45290</v>
      </c>
      <c r="U232" s="123">
        <v>2</v>
      </c>
      <c r="V232" s="64">
        <v>3579030</v>
      </c>
      <c r="W232" s="123">
        <v>2</v>
      </c>
      <c r="X232" s="65">
        <f>[1]!Contratacion2023[[#This Row],[VALOR INICIAL CONTRATO (NUM)]]/[1]!Contratacion2023[[#This Row],[NO. PAGOS ESTIPULADOS]]</f>
        <v>1789515</v>
      </c>
      <c r="Y232" s="65" t="str" cm="1">
        <f t="array" ref="Y232">_xlfn.XLOOKUP([1]!Contratacion2023[[#This Row],[VALOR CUOTA (NUM)]],[1]LISTAS!$A$114:$A$124,[1]!NIVEL_HONORARIOS_PS[PERFIL])</f>
        <v>ASISTENCIAL NIVEL II</v>
      </c>
      <c r="Z232" s="66">
        <v>9900000227</v>
      </c>
      <c r="AA232" s="67" t="s">
        <v>571</v>
      </c>
      <c r="AB232" s="67" t="s">
        <v>531</v>
      </c>
      <c r="AC232" s="68">
        <v>45217</v>
      </c>
      <c r="AD232" s="67">
        <v>47588360</v>
      </c>
      <c r="AE232" s="72">
        <v>4600000392</v>
      </c>
      <c r="AF232" s="34">
        <v>45237</v>
      </c>
      <c r="AG232" s="69">
        <v>3579030</v>
      </c>
      <c r="AH232" s="37" t="s">
        <v>162</v>
      </c>
      <c r="AI232" s="37" t="str">
        <f>VLOOKUP(AH232,[1]!T_SUPERVISOR[#Data],2,FALSE)</f>
        <v>Profesional Universitario Código 219 Grado 1</v>
      </c>
      <c r="AJ232" s="37" t="s">
        <v>286</v>
      </c>
      <c r="AK232" s="37" t="str">
        <f>VLOOKUP(AJ232,[1]!T_PROCESO[#Data],2,FALSE)</f>
        <v>Dirección Técnica</v>
      </c>
      <c r="AL232" s="38" t="s">
        <v>81</v>
      </c>
      <c r="AM232" s="70"/>
      <c r="AN232" s="70"/>
      <c r="AO232" s="70"/>
      <c r="AQ232" s="72"/>
      <c r="AR232" s="73"/>
      <c r="AS232" s="51"/>
      <c r="AU232" s="73"/>
      <c r="AV232" s="73"/>
      <c r="AW232" s="110">
        <f>IF([1]!Contratacion2023[[#This Row],[ADICIÓN/PRÓRROGA]]="NO",0)</f>
        <v>0</v>
      </c>
      <c r="AX232" s="46" t="str">
        <f>IF([1]!Contratacion2023[[#This Row],[ADICIÓN/PRÓRROGA]]="NO","N/A",[1]!Contratacion2023[[#This Row],[FECHA FIN PRORROGA]])</f>
        <v>N/A</v>
      </c>
      <c r="AY232" s="59"/>
      <c r="AZ232" s="59"/>
      <c r="BA232" s="59"/>
      <c r="BB232" s="47">
        <f>[1]!Contratacion2023[[#This Row],[VALOR INICIAL CONTRATO (NUM)]]+[1]!Contratacion2023[[#This Row],[VALOR CRP ADC]]</f>
        <v>3579030</v>
      </c>
      <c r="BC232" s="147">
        <f>[1]!Contratacion2023[[#This Row],[VALOR INICIAL CONTRATO (NUM)]]+[1]!Contratacion2023[[#This Row],[VALOR CRP ADC]]</f>
        <v>3579030</v>
      </c>
      <c r="BD232" s="147"/>
      <c r="BE232" s="147">
        <f>[1]!Contratacion2023[[#This Row],[VALOR TOTAL DEL CONTRATO]]-[1]!Contratacion2023[[#This Row],[VALOR VIGENTE]]</f>
        <v>0</v>
      </c>
      <c r="BJ232" s="51"/>
      <c r="BL232" s="73"/>
      <c r="BM232" s="51"/>
    </row>
    <row r="233" spans="1:65" x14ac:dyDescent="0.25">
      <c r="A233" s="53" t="s">
        <v>65</v>
      </c>
      <c r="B233" s="54" t="s">
        <v>66</v>
      </c>
      <c r="C233" s="54" t="s">
        <v>67</v>
      </c>
      <c r="D233" s="79" t="s">
        <v>68</v>
      </c>
      <c r="E233" s="54" t="s">
        <v>82</v>
      </c>
      <c r="F233" s="54" t="s">
        <v>846</v>
      </c>
      <c r="G233" s="55" t="s">
        <v>988</v>
      </c>
      <c r="H233" s="56" t="s">
        <v>989</v>
      </c>
      <c r="I233" s="57">
        <v>45239</v>
      </c>
      <c r="J233" s="59" t="s">
        <v>155</v>
      </c>
      <c r="K233" s="75" t="s">
        <v>988</v>
      </c>
      <c r="L233" s="59" t="s">
        <v>614</v>
      </c>
      <c r="M233" s="60" t="s">
        <v>990</v>
      </c>
      <c r="N233" s="59" t="s">
        <v>106</v>
      </c>
      <c r="O233" s="61">
        <v>1109662782</v>
      </c>
      <c r="P233" s="55">
        <v>8</v>
      </c>
      <c r="Q233" s="57">
        <v>45239</v>
      </c>
      <c r="R233" s="57">
        <v>45245</v>
      </c>
      <c r="S233" s="59" t="s">
        <v>836</v>
      </c>
      <c r="T233" s="63">
        <v>45290</v>
      </c>
      <c r="U233" s="123">
        <v>2</v>
      </c>
      <c r="V233" s="64">
        <v>2320000</v>
      </c>
      <c r="W233" s="123">
        <v>2</v>
      </c>
      <c r="X233" s="65">
        <f>[1]!Contratacion2023[[#This Row],[VALOR INICIAL CONTRATO (NUM)]]/[1]!Contratacion2023[[#This Row],[NO. PAGOS ESTIPULADOS]]</f>
        <v>1160000</v>
      </c>
      <c r="Y233" s="65" t="str" cm="1">
        <f t="array" ref="Y233">_xlfn.XLOOKUP([1]!Contratacion2023[[#This Row],[VALOR CUOTA (NUM)]],[1]LISTAS!$A$114:$A$124,[1]!NIVEL_HONORARIOS_PS[PERFIL])</f>
        <v>ASISTENCIAL NIVEL I</v>
      </c>
      <c r="Z233" s="66">
        <v>9900000233</v>
      </c>
      <c r="AA233" s="67" t="s">
        <v>571</v>
      </c>
      <c r="AB233" s="67" t="s">
        <v>531</v>
      </c>
      <c r="AC233" s="68"/>
      <c r="AD233" s="67"/>
      <c r="AE233" s="72">
        <v>4600000383</v>
      </c>
      <c r="AF233" s="34">
        <v>45244</v>
      </c>
      <c r="AG233" s="69">
        <v>2320000</v>
      </c>
      <c r="AH233" s="37"/>
      <c r="AI233" s="37" t="e">
        <f>VLOOKUP(AH233,[1]!T_SUPERVISOR[#Data],2,FALSE)</f>
        <v>#N/A</v>
      </c>
      <c r="AJ233" s="37" t="s">
        <v>286</v>
      </c>
      <c r="AK233" s="37" t="str">
        <f>VLOOKUP(AJ233,[1]!T_PROCESO[#Data],2,FALSE)</f>
        <v>Dirección Técnica</v>
      </c>
      <c r="AL233" s="38" t="s">
        <v>81</v>
      </c>
      <c r="AM233" s="70"/>
      <c r="AN233" s="70"/>
      <c r="AO233" s="70"/>
      <c r="AQ233" s="72"/>
      <c r="AR233" s="73"/>
      <c r="AS233" s="51"/>
      <c r="AU233" s="73"/>
      <c r="AV233" s="73"/>
      <c r="AW233" s="110">
        <f>IF([1]!Contratacion2023[[#This Row],[ADICIÓN/PRÓRROGA]]="NO",0)</f>
        <v>0</v>
      </c>
      <c r="AX233" s="46" t="str">
        <f>IF([1]!Contratacion2023[[#This Row],[ADICIÓN/PRÓRROGA]]="NO","N/A",[1]!Contratacion2023[[#This Row],[FECHA FIN PRORROGA]])</f>
        <v>N/A</v>
      </c>
      <c r="AY233" s="59"/>
      <c r="AZ233" s="59"/>
      <c r="BA233" s="59"/>
      <c r="BB233" s="47">
        <f>[1]!Contratacion2023[[#This Row],[VALOR INICIAL CONTRATO (NUM)]]+[1]!Contratacion2023[[#This Row],[VALOR CRP ADC]]</f>
        <v>2320000</v>
      </c>
      <c r="BC233" s="147">
        <f>[1]!Contratacion2023[[#This Row],[VALOR INICIAL CONTRATO (NUM)]]+[1]!Contratacion2023[[#This Row],[VALOR CRP ADC]]</f>
        <v>2320000</v>
      </c>
      <c r="BD233" s="147"/>
      <c r="BE233" s="147">
        <f>[1]!Contratacion2023[[#This Row],[VALOR TOTAL DEL CONTRATO]]-[1]!Contratacion2023[[#This Row],[VALOR VIGENTE]]</f>
        <v>0</v>
      </c>
      <c r="BJ233" s="51"/>
      <c r="BL233" s="73"/>
      <c r="BM233" s="51"/>
    </row>
    <row r="234" spans="1:65" x14ac:dyDescent="0.25">
      <c r="A234" s="53" t="s">
        <v>263</v>
      </c>
      <c r="B234" s="54" t="s">
        <v>264</v>
      </c>
      <c r="C234" s="54" t="s">
        <v>67</v>
      </c>
      <c r="D234" s="79" t="s">
        <v>181</v>
      </c>
      <c r="E234" s="54" t="s">
        <v>991</v>
      </c>
      <c r="F234" s="54" t="s">
        <v>265</v>
      </c>
      <c r="G234" s="55" t="s">
        <v>992</v>
      </c>
      <c r="H234" s="56" t="s">
        <v>993</v>
      </c>
      <c r="I234" s="57">
        <v>45250</v>
      </c>
      <c r="J234" s="59" t="s">
        <v>85</v>
      </c>
      <c r="K234" s="75" t="s">
        <v>992</v>
      </c>
      <c r="L234" s="59" t="s">
        <v>971</v>
      </c>
      <c r="M234" s="60" t="s">
        <v>994</v>
      </c>
      <c r="N234" s="59" t="s">
        <v>182</v>
      </c>
      <c r="O234" s="61">
        <v>830133157</v>
      </c>
      <c r="P234" s="55">
        <v>1</v>
      </c>
      <c r="Q234" s="57">
        <v>45251</v>
      </c>
      <c r="R234" s="62">
        <v>45259</v>
      </c>
      <c r="S234" s="59" t="s">
        <v>836</v>
      </c>
      <c r="T234" s="63">
        <v>45275</v>
      </c>
      <c r="U234" s="123">
        <v>1</v>
      </c>
      <c r="V234" s="64">
        <v>28997206</v>
      </c>
      <c r="W234" s="123">
        <v>1</v>
      </c>
      <c r="X234" s="65" t="s">
        <v>182</v>
      </c>
      <c r="Y234" s="65" t="s">
        <v>182</v>
      </c>
      <c r="Z234" s="66">
        <v>9900000188</v>
      </c>
      <c r="AA234" s="67" t="s">
        <v>530</v>
      </c>
      <c r="AB234" s="67" t="s">
        <v>531</v>
      </c>
      <c r="AC234" s="68">
        <v>45180</v>
      </c>
      <c r="AD234" s="67">
        <v>32370876</v>
      </c>
      <c r="AE234" s="72">
        <v>4600000403</v>
      </c>
      <c r="AF234" s="34">
        <v>45258</v>
      </c>
      <c r="AG234" s="69">
        <v>28997206</v>
      </c>
      <c r="AH234" s="37" t="s">
        <v>140</v>
      </c>
      <c r="AI234" s="37" t="str">
        <f>VLOOKUP(AH234,[1]!T_SUPERVISOR[#Data],2,FALSE)</f>
        <v>Directora Técnica</v>
      </c>
      <c r="AJ234" s="37" t="s">
        <v>286</v>
      </c>
      <c r="AK234" s="37" t="str">
        <f>VLOOKUP(AJ234,[1]!T_PROCESO[#Data],2,FALSE)</f>
        <v>Dirección Técnica</v>
      </c>
      <c r="AL234" s="38" t="s">
        <v>81</v>
      </c>
      <c r="AM234" s="200">
        <v>37590</v>
      </c>
      <c r="AN234" s="70"/>
      <c r="AO234" s="70"/>
      <c r="AQ234" s="72"/>
      <c r="AR234" s="73"/>
      <c r="AS234" s="51"/>
      <c r="AU234" s="73"/>
      <c r="AV234" s="73"/>
      <c r="AW234" s="110">
        <f>IF([1]!Contratacion2023[[#This Row],[ADICIÓN/PRÓRROGA]]="NO",0)</f>
        <v>0</v>
      </c>
      <c r="AX234" s="46" t="str">
        <f>IF([1]!Contratacion2023[[#This Row],[ADICIÓN/PRÓRROGA]]="NO","N/A",[1]!Contratacion2023[[#This Row],[FECHA FIN PRORROGA]])</f>
        <v>N/A</v>
      </c>
      <c r="AY234" s="59"/>
      <c r="AZ234" s="59"/>
      <c r="BA234" s="59"/>
      <c r="BB234" s="146">
        <f>[1]!Contratacion2023[[#This Row],[VALOR INICIAL CONTRATO (NUM)]]+[1]!Contratacion2023[[#This Row],[VALOR CRP ADC]]</f>
        <v>28997206</v>
      </c>
      <c r="BC234" s="147">
        <f>[1]!Contratacion2023[[#This Row],[VALOR INICIAL CONTRATO (NUM)]]+[1]!Contratacion2023[[#This Row],[VALOR CRP ADC]]</f>
        <v>28997206</v>
      </c>
      <c r="BD234" s="147"/>
      <c r="BE234" s="147">
        <f>[1]!Contratacion2023[[#This Row],[VALOR TOTAL DEL CONTRATO]]-[1]!Contratacion2023[[#This Row],[VALOR VIGENTE]]</f>
        <v>0</v>
      </c>
      <c r="BJ234" s="51"/>
      <c r="BL234" s="73"/>
      <c r="BM234" s="51"/>
    </row>
    <row r="235" spans="1:65" x14ac:dyDescent="0.25">
      <c r="A235" s="53" t="s">
        <v>65</v>
      </c>
      <c r="B235" s="54" t="s">
        <v>66</v>
      </c>
      <c r="C235" s="54" t="s">
        <v>67</v>
      </c>
      <c r="D235" s="79" t="s">
        <v>181</v>
      </c>
      <c r="E235" s="54" t="s">
        <v>69</v>
      </c>
      <c r="F235" s="54" t="s">
        <v>265</v>
      </c>
      <c r="G235" s="55" t="s">
        <v>995</v>
      </c>
      <c r="H235" s="56" t="s">
        <v>996</v>
      </c>
      <c r="I235" s="57">
        <v>45239</v>
      </c>
      <c r="J235" s="59" t="s">
        <v>85</v>
      </c>
      <c r="K235" s="75" t="s">
        <v>995</v>
      </c>
      <c r="L235" s="59" t="s">
        <v>997</v>
      </c>
      <c r="M235" s="60" t="s">
        <v>998</v>
      </c>
      <c r="N235" s="59" t="s">
        <v>182</v>
      </c>
      <c r="O235" s="61">
        <v>900026333</v>
      </c>
      <c r="P235" s="55">
        <v>5</v>
      </c>
      <c r="Q235" s="57">
        <v>45240</v>
      </c>
      <c r="R235" s="62">
        <v>45252</v>
      </c>
      <c r="S235" s="59" t="s">
        <v>836</v>
      </c>
      <c r="T235" s="63">
        <v>45618</v>
      </c>
      <c r="U235" s="123">
        <v>12</v>
      </c>
      <c r="V235" s="64">
        <v>5575000</v>
      </c>
      <c r="W235" s="123"/>
      <c r="X235" s="65" t="s">
        <v>182</v>
      </c>
      <c r="Y235" s="65" t="s">
        <v>182</v>
      </c>
      <c r="Z235" s="66">
        <v>9900000211</v>
      </c>
      <c r="AA235" s="67" t="s">
        <v>792</v>
      </c>
      <c r="AB235" s="67" t="s">
        <v>531</v>
      </c>
      <c r="AC235" s="68">
        <v>45208</v>
      </c>
      <c r="AD235" s="67">
        <v>5575000</v>
      </c>
      <c r="AE235" s="72">
        <v>4600000385</v>
      </c>
      <c r="AF235" s="34">
        <v>45245</v>
      </c>
      <c r="AG235" s="77">
        <v>5575000</v>
      </c>
      <c r="AH235" s="37" t="s">
        <v>761</v>
      </c>
      <c r="AI235" s="37" t="str">
        <f>VLOOKUP(AH235,[1]!T_SUPERVISOR[#Data],2,FALSE)</f>
        <v>Profesional Universitario Código 219 Grado 1</v>
      </c>
      <c r="AJ235" s="37" t="s">
        <v>168</v>
      </c>
      <c r="AK235" s="37" t="str">
        <f>VLOOKUP(AJ235,[1]!T_PROCESO[#Data],2,FALSE)</f>
        <v>Dirección Técnica</v>
      </c>
      <c r="AL235" s="38" t="s">
        <v>81</v>
      </c>
      <c r="AM235" s="70"/>
      <c r="AN235" s="70"/>
      <c r="AO235" s="70"/>
      <c r="AQ235" s="72"/>
      <c r="AR235" s="73"/>
      <c r="AS235" s="51"/>
      <c r="AU235" s="73"/>
      <c r="AV235" s="73"/>
      <c r="AW235" s="110">
        <f>IF([1]!Contratacion2023[[#This Row],[ADICIÓN/PRÓRROGA]]="NO",0)</f>
        <v>0</v>
      </c>
      <c r="AX235" s="46" t="str">
        <f>IF([1]!Contratacion2023[[#This Row],[ADICIÓN/PRÓRROGA]]="NO","N/A",[1]!Contratacion2023[[#This Row],[FECHA FIN PRORROGA]])</f>
        <v>N/A</v>
      </c>
      <c r="AY235" s="59"/>
      <c r="AZ235" s="59"/>
      <c r="BA235" s="59"/>
      <c r="BB235" s="47">
        <f>[1]!Contratacion2023[[#This Row],[VALOR INICIAL CONTRATO (NUM)]]+[1]!Contratacion2023[[#This Row],[VALOR CRP ADC]]</f>
        <v>5575000</v>
      </c>
      <c r="BC235" s="147">
        <f>[1]!Contratacion2023[[#This Row],[VALOR INICIAL CONTRATO (NUM)]]+[1]!Contratacion2023[[#This Row],[VALOR CRP ADC]]</f>
        <v>5575000</v>
      </c>
      <c r="BD235" s="147"/>
      <c r="BE235" s="147">
        <f>[1]!Contratacion2023[[#This Row],[VALOR TOTAL DEL CONTRATO]]-[1]!Contratacion2023[[#This Row],[VALOR VIGENTE]]</f>
        <v>0</v>
      </c>
      <c r="BJ235" s="51"/>
      <c r="BL235" s="73"/>
      <c r="BM235" s="51"/>
    </row>
    <row r="236" spans="1:65" x14ac:dyDescent="0.25">
      <c r="A236" s="215" t="s">
        <v>263</v>
      </c>
      <c r="B236" s="216" t="s">
        <v>506</v>
      </c>
      <c r="C236" s="216" t="s">
        <v>502</v>
      </c>
      <c r="D236" s="217" t="s">
        <v>181</v>
      </c>
      <c r="E236" s="216" t="s">
        <v>182</v>
      </c>
      <c r="F236" s="54" t="s">
        <v>265</v>
      </c>
      <c r="G236" s="55" t="s">
        <v>999</v>
      </c>
      <c r="H236" s="56" t="s">
        <v>1000</v>
      </c>
      <c r="I236" s="57">
        <v>45155</v>
      </c>
      <c r="J236" s="59" t="s">
        <v>509</v>
      </c>
      <c r="K236" s="75">
        <v>114631</v>
      </c>
      <c r="L236" s="59" t="s">
        <v>1001</v>
      </c>
      <c r="M236" s="60" t="s">
        <v>1002</v>
      </c>
      <c r="N236" s="55" t="s">
        <v>182</v>
      </c>
      <c r="O236" s="61">
        <v>830037946</v>
      </c>
      <c r="P236" s="55">
        <v>3</v>
      </c>
      <c r="Q236" s="57">
        <f>[1]!Contratacion2023[[#This Row],[FECHA CRP]]</f>
        <v>45167</v>
      </c>
      <c r="R236" s="62">
        <v>45167</v>
      </c>
      <c r="S236" s="59" t="s">
        <v>686</v>
      </c>
      <c r="T236" s="63">
        <v>45197</v>
      </c>
      <c r="U236" s="55">
        <v>2</v>
      </c>
      <c r="V236" s="64">
        <v>12055176</v>
      </c>
      <c r="W236" s="123">
        <v>1</v>
      </c>
      <c r="X236" s="65" t="s">
        <v>182</v>
      </c>
      <c r="Y236" s="65" t="s">
        <v>182</v>
      </c>
      <c r="Z236" s="66">
        <v>9400000004</v>
      </c>
      <c r="AA236" s="67" t="s">
        <v>837</v>
      </c>
      <c r="AB236" s="67" t="s">
        <v>531</v>
      </c>
      <c r="AC236" s="68">
        <v>45154</v>
      </c>
      <c r="AD236" s="67">
        <v>12055176</v>
      </c>
      <c r="AE236" s="72">
        <v>4600000266</v>
      </c>
      <c r="AF236" s="34">
        <v>45167</v>
      </c>
      <c r="AG236" s="69">
        <v>12055176</v>
      </c>
      <c r="AH236" s="37" t="s">
        <v>190</v>
      </c>
      <c r="AI236" s="37" t="str">
        <f>VLOOKUP(AH236,[1]!T_SUPERVISOR[#Data],2,FALSE)</f>
        <v>Directora Administrativa y Financiera</v>
      </c>
      <c r="AJ236" s="37" t="s">
        <v>229</v>
      </c>
      <c r="AK236" s="37" t="str">
        <f>VLOOKUP(AJ236,[1]!T_PROCESO[#Data],2,FALSE)</f>
        <v>Dirección Administrativa y Financiera</v>
      </c>
      <c r="AL236" s="38" t="s">
        <v>81</v>
      </c>
      <c r="AM236" s="70"/>
      <c r="AN236" s="70"/>
      <c r="AO236" s="70"/>
      <c r="AQ236" s="72"/>
      <c r="AR236" s="72"/>
      <c r="AS236" s="72"/>
      <c r="AT236" s="72"/>
      <c r="AW236" s="72">
        <f>IF([1]!Contratacion2023[[#This Row],[ADICIÓN/PRÓRROGA]]="NO",0)</f>
        <v>0</v>
      </c>
      <c r="AX236" s="46">
        <v>45197</v>
      </c>
      <c r="AY236" s="59"/>
      <c r="AZ236" s="59"/>
      <c r="BA236" s="59"/>
      <c r="BB236" s="236">
        <f>[1]!Contratacion2023[[#This Row],[VALOR INICIAL CONTRATO (NUM)]]+[1]!Contratacion2023[[#This Row],[VALOR CRP ADC]]</f>
        <v>12055176</v>
      </c>
      <c r="BC236" s="237">
        <f>[1]!Contratacion2023[[#This Row],[VALOR INICIAL CONTRATO (NUM)]]+[1]!Contratacion2023[[#This Row],[VALOR CRP ADC]]</f>
        <v>12055176</v>
      </c>
      <c r="BD236" s="237"/>
      <c r="BE236" s="237">
        <f>[1]!Contratacion2023[[#This Row],[VALOR TOTAL DEL CONTRATO]]-[1]!Contratacion2023[[#This Row],[VALOR VIGENTE]]</f>
        <v>0</v>
      </c>
      <c r="BJ236" s="51"/>
      <c r="BK236" s="51"/>
      <c r="BM236" s="51"/>
    </row>
    <row r="237" spans="1:65" x14ac:dyDescent="0.25">
      <c r="A237" s="53" t="s">
        <v>263</v>
      </c>
      <c r="B237" s="54" t="s">
        <v>264</v>
      </c>
      <c r="C237" s="54" t="s">
        <v>67</v>
      </c>
      <c r="D237" s="79" t="s">
        <v>181</v>
      </c>
      <c r="E237" s="54" t="s">
        <v>681</v>
      </c>
      <c r="F237" s="54" t="s">
        <v>265</v>
      </c>
      <c r="G237" s="55" t="s">
        <v>1003</v>
      </c>
      <c r="H237" s="56" t="s">
        <v>1004</v>
      </c>
      <c r="I237" s="57">
        <v>45233</v>
      </c>
      <c r="J237" s="59" t="s">
        <v>155</v>
      </c>
      <c r="K237" s="75" t="s">
        <v>1003</v>
      </c>
      <c r="L237" s="59" t="s">
        <v>1005</v>
      </c>
      <c r="M237" s="60" t="s">
        <v>1006</v>
      </c>
      <c r="N237" s="59" t="s">
        <v>182</v>
      </c>
      <c r="O237" s="61">
        <v>830089928</v>
      </c>
      <c r="P237" s="55">
        <v>3</v>
      </c>
      <c r="Q237" s="57">
        <v>45252</v>
      </c>
      <c r="R237" s="62">
        <v>45259</v>
      </c>
      <c r="S237" s="238" t="s">
        <v>836</v>
      </c>
      <c r="T237" s="63">
        <v>45289</v>
      </c>
      <c r="U237" s="123">
        <v>2</v>
      </c>
      <c r="V237" s="64">
        <v>3339885</v>
      </c>
      <c r="W237" s="123">
        <v>1</v>
      </c>
      <c r="X237" s="65" t="s">
        <v>182</v>
      </c>
      <c r="Y237" s="65" t="s">
        <v>182</v>
      </c>
      <c r="Z237" s="66">
        <v>9900000234</v>
      </c>
      <c r="AA237" s="67" t="s">
        <v>530</v>
      </c>
      <c r="AB237" s="67" t="s">
        <v>531</v>
      </c>
      <c r="AC237" s="68">
        <v>45230</v>
      </c>
      <c r="AD237" s="67">
        <v>4886083</v>
      </c>
      <c r="AE237" s="72">
        <v>4600000404</v>
      </c>
      <c r="AF237" s="34">
        <v>45258</v>
      </c>
      <c r="AG237" s="69">
        <v>3339885</v>
      </c>
      <c r="AH237" s="37" t="s">
        <v>190</v>
      </c>
      <c r="AI237" s="37" t="str">
        <f>VLOOKUP(AH237,[1]!T_SUPERVISOR[#Data],2,FALSE)</f>
        <v>Directora Administrativa y Financiera</v>
      </c>
      <c r="AJ237" s="37" t="s">
        <v>229</v>
      </c>
      <c r="AK237" s="37" t="str">
        <f>VLOOKUP(AJ237,[1]!T_PROCESO[#Data],2,FALSE)</f>
        <v>Dirección Administrativa y Financiera</v>
      </c>
      <c r="AL237" s="38" t="s">
        <v>81</v>
      </c>
      <c r="AM237" s="70"/>
      <c r="AN237" s="70"/>
      <c r="AO237" s="70"/>
      <c r="AQ237" s="72"/>
      <c r="AR237" s="73"/>
      <c r="AS237" s="51"/>
      <c r="AU237" s="73"/>
      <c r="AV237" s="73"/>
      <c r="AW237" s="110">
        <f>IF([1]!Contratacion2023[[#This Row],[ADICIÓN/PRÓRROGA]]="NO",0)</f>
        <v>0</v>
      </c>
      <c r="AX237" s="46"/>
      <c r="AY237" s="59"/>
      <c r="AZ237" s="59"/>
      <c r="BA237" s="59"/>
      <c r="BB237" s="236">
        <f>[1]!Contratacion2023[[#This Row],[VALOR INICIAL CONTRATO (NUM)]]+[1]!Contratacion2023[[#This Row],[VALOR CRP ADC]]</f>
        <v>3339885</v>
      </c>
      <c r="BC237" s="237">
        <f>[1]!Contratacion2023[[#This Row],[VALOR INICIAL CONTRATO (NUM)]]+[1]!Contratacion2023[[#This Row],[VALOR CRP ADC]]</f>
        <v>3339885</v>
      </c>
      <c r="BD237" s="237"/>
      <c r="BE237" s="237">
        <f>[1]!Contratacion2023[[#This Row],[VALOR TOTAL DEL CONTRATO]]-[1]!Contratacion2023[[#This Row],[VALOR VIGENTE]]</f>
        <v>0</v>
      </c>
      <c r="BJ237" s="51"/>
      <c r="BL237" s="73"/>
      <c r="BM237" s="51"/>
    </row>
    <row r="238" spans="1:65" x14ac:dyDescent="0.25">
      <c r="A238" s="53" t="s">
        <v>263</v>
      </c>
      <c r="B238" s="54" t="s">
        <v>506</v>
      </c>
      <c r="C238" s="54" t="s">
        <v>502</v>
      </c>
      <c r="D238" s="79" t="s">
        <v>181</v>
      </c>
      <c r="E238" s="54" t="s">
        <v>182</v>
      </c>
      <c r="F238" s="54" t="s">
        <v>265</v>
      </c>
      <c r="G238" s="55" t="s">
        <v>1007</v>
      </c>
      <c r="H238" s="56" t="s">
        <v>1008</v>
      </c>
      <c r="I238" s="57">
        <v>45211</v>
      </c>
      <c r="J238" s="59" t="s">
        <v>509</v>
      </c>
      <c r="K238" s="75">
        <v>117555</v>
      </c>
      <c r="L238" s="59" t="s">
        <v>1009</v>
      </c>
      <c r="M238" s="60" t="s">
        <v>1010</v>
      </c>
      <c r="N238" s="55" t="s">
        <v>182</v>
      </c>
      <c r="O238" s="61">
        <v>804000673</v>
      </c>
      <c r="P238" s="55">
        <v>3</v>
      </c>
      <c r="Q238" s="57">
        <v>45218</v>
      </c>
      <c r="R238" s="62">
        <v>45218</v>
      </c>
      <c r="S238" s="59" t="s">
        <v>827</v>
      </c>
      <c r="T238" s="63">
        <v>45232</v>
      </c>
      <c r="U238" s="123">
        <v>1</v>
      </c>
      <c r="V238" s="64">
        <v>1099998</v>
      </c>
      <c r="W238" s="123">
        <v>1</v>
      </c>
      <c r="X238" s="239" t="s">
        <v>182</v>
      </c>
      <c r="Y238" s="65" t="s">
        <v>182</v>
      </c>
      <c r="Z238" s="66">
        <v>9900000215</v>
      </c>
      <c r="AA238" s="67" t="s">
        <v>1011</v>
      </c>
      <c r="AB238" s="67" t="s">
        <v>531</v>
      </c>
      <c r="AC238" s="68">
        <v>45208</v>
      </c>
      <c r="AD238" s="67">
        <v>2050000</v>
      </c>
      <c r="AE238" s="72">
        <v>4600000288</v>
      </c>
      <c r="AF238" s="34">
        <v>45218</v>
      </c>
      <c r="AG238" s="69">
        <v>1099998</v>
      </c>
      <c r="AH238" s="37" t="s">
        <v>190</v>
      </c>
      <c r="AI238" s="37" t="str">
        <f>VLOOKUP(AH238,[1]!T_SUPERVISOR[#Data],2,FALSE)</f>
        <v>Directora Administrativa y Financiera</v>
      </c>
      <c r="AJ238" s="37" t="s">
        <v>229</v>
      </c>
      <c r="AK238" s="37" t="str">
        <f>VLOOKUP(AJ238,[1]!T_PROCESO[#Data],2,FALSE)</f>
        <v>Dirección Administrativa y Financiera</v>
      </c>
      <c r="AL238" s="38" t="s">
        <v>81</v>
      </c>
      <c r="AM238" s="71"/>
      <c r="AN238" s="71"/>
      <c r="AO238" s="71"/>
      <c r="AQ238" s="72"/>
      <c r="AR238" s="72"/>
      <c r="AS238" s="72"/>
      <c r="AW238" s="74">
        <f>IF([1]!Contratacion2023[[#This Row],[ADICIÓN/PRÓRROGA]]="NO",0)</f>
        <v>0</v>
      </c>
      <c r="AX238" s="46">
        <v>45232</v>
      </c>
      <c r="AY238" s="59"/>
      <c r="AZ238" s="59"/>
      <c r="BA238" s="59"/>
      <c r="BB238" s="236">
        <f>[1]!Contratacion2023[[#This Row],[VALOR INICIAL CONTRATO (NUM)]]+[1]!Contratacion2023[[#This Row],[VALOR CRP ADC]]</f>
        <v>1099998</v>
      </c>
      <c r="BC238" s="237">
        <f>[1]!Contratacion2023[[#This Row],[VALOR INICIAL CONTRATO (NUM)]]+[1]!Contratacion2023[[#This Row],[VALOR CRP ADC]]</f>
        <v>1099998</v>
      </c>
      <c r="BD238" s="237"/>
      <c r="BE238" s="237">
        <f>[1]!Contratacion2023[[#This Row],[VALOR TOTAL DEL CONTRATO]]-[1]!Contratacion2023[[#This Row],[VALOR VIGENTE]]</f>
        <v>0</v>
      </c>
      <c r="BJ238" s="51"/>
      <c r="BK238" s="51"/>
      <c r="BM238" s="51"/>
    </row>
    <row r="239" spans="1:65" x14ac:dyDescent="0.25">
      <c r="A239" s="53" t="s">
        <v>263</v>
      </c>
      <c r="B239" s="54" t="s">
        <v>506</v>
      </c>
      <c r="C239" s="54" t="s">
        <v>502</v>
      </c>
      <c r="D239" s="79" t="s">
        <v>181</v>
      </c>
      <c r="E239" s="54" t="s">
        <v>182</v>
      </c>
      <c r="F239" s="54" t="s">
        <v>265</v>
      </c>
      <c r="G239" s="55" t="s">
        <v>1012</v>
      </c>
      <c r="H239" s="56" t="s">
        <v>1013</v>
      </c>
      <c r="I239" s="57">
        <v>45211</v>
      </c>
      <c r="J239" s="59" t="s">
        <v>509</v>
      </c>
      <c r="K239" s="75">
        <v>117576</v>
      </c>
      <c r="L239" s="59" t="s">
        <v>1014</v>
      </c>
      <c r="M239" s="60" t="s">
        <v>1010</v>
      </c>
      <c r="N239" s="55" t="s">
        <v>182</v>
      </c>
      <c r="O239" s="61">
        <v>804000673</v>
      </c>
      <c r="P239" s="55">
        <v>3</v>
      </c>
      <c r="Q239" s="57">
        <v>45223</v>
      </c>
      <c r="R239" s="62">
        <v>45223</v>
      </c>
      <c r="S239" s="59" t="s">
        <v>827</v>
      </c>
      <c r="T239" s="63">
        <v>45232</v>
      </c>
      <c r="U239" s="123">
        <v>1</v>
      </c>
      <c r="V239" s="64">
        <v>11900000</v>
      </c>
      <c r="W239" s="123">
        <v>1</v>
      </c>
      <c r="X239" s="239" t="s">
        <v>182</v>
      </c>
      <c r="Y239" s="65" t="s">
        <v>182</v>
      </c>
      <c r="Z239" s="66">
        <v>9400000008</v>
      </c>
      <c r="AA239" s="67" t="s">
        <v>1015</v>
      </c>
      <c r="AB239" s="67" t="s">
        <v>531</v>
      </c>
      <c r="AC239" s="68">
        <v>45208</v>
      </c>
      <c r="AD239" s="67">
        <v>11900000</v>
      </c>
      <c r="AE239" s="72">
        <v>4600000338</v>
      </c>
      <c r="AF239" s="34">
        <v>45223</v>
      </c>
      <c r="AG239" s="69">
        <v>11900000</v>
      </c>
      <c r="AH239" s="37" t="s">
        <v>190</v>
      </c>
      <c r="AI239" s="37" t="str">
        <f>VLOOKUP(AH239,[1]!T_SUPERVISOR[#Data],2,FALSE)</f>
        <v>Directora Administrativa y Financiera</v>
      </c>
      <c r="AJ239" s="37" t="s">
        <v>229</v>
      </c>
      <c r="AK239" s="37" t="str">
        <f>VLOOKUP(AJ239,[1]!T_PROCESO[#Data],2,FALSE)</f>
        <v>Dirección Administrativa y Financiera</v>
      </c>
      <c r="AL239" s="38" t="s">
        <v>81</v>
      </c>
      <c r="AM239" s="71"/>
      <c r="AN239" s="71"/>
      <c r="AO239" s="71"/>
      <c r="AQ239" s="72"/>
      <c r="AR239" s="72"/>
      <c r="AS239" s="72"/>
      <c r="AW239" s="74">
        <f>IF([1]!Contratacion2023[[#This Row],[ADICIÓN/PRÓRROGA]]="NO",0)</f>
        <v>0</v>
      </c>
      <c r="AX239" s="46">
        <v>45232</v>
      </c>
      <c r="AY239" s="59"/>
      <c r="AZ239" s="59"/>
      <c r="BA239" s="59"/>
      <c r="BB239" s="236">
        <f>[1]!Contratacion2023[[#This Row],[VALOR INICIAL CONTRATO (NUM)]]+[1]!Contratacion2023[[#This Row],[VALOR CRP ADC]]</f>
        <v>11900000</v>
      </c>
      <c r="BC239" s="237">
        <f>[1]!Contratacion2023[[#This Row],[VALOR INICIAL CONTRATO (NUM)]]+[1]!Contratacion2023[[#This Row],[VALOR CRP ADC]]</f>
        <v>11900000</v>
      </c>
      <c r="BD239" s="237"/>
      <c r="BE239" s="237">
        <f>[1]!Contratacion2023[[#This Row],[VALOR TOTAL DEL CONTRATO]]-[1]!Contratacion2023[[#This Row],[VALOR VIGENTE]]</f>
        <v>0</v>
      </c>
      <c r="BJ239" s="51"/>
      <c r="BK239" s="51"/>
      <c r="BM239" s="51"/>
    </row>
    <row r="240" spans="1:65" x14ac:dyDescent="0.25">
      <c r="A240" s="240" t="s">
        <v>263</v>
      </c>
      <c r="B240" s="241" t="s">
        <v>506</v>
      </c>
      <c r="C240" s="241" t="s">
        <v>502</v>
      </c>
      <c r="D240" s="242" t="s">
        <v>181</v>
      </c>
      <c r="E240" s="241" t="s">
        <v>182</v>
      </c>
      <c r="F240" s="241" t="s">
        <v>265</v>
      </c>
      <c r="G240" s="75" t="s">
        <v>1016</v>
      </c>
      <c r="H240" s="56" t="s">
        <v>1017</v>
      </c>
      <c r="I240" s="243">
        <v>45216</v>
      </c>
      <c r="J240" s="203" t="s">
        <v>509</v>
      </c>
      <c r="K240" s="75">
        <v>117729</v>
      </c>
      <c r="L240" s="59" t="s">
        <v>1018</v>
      </c>
      <c r="M240" s="60" t="s">
        <v>1002</v>
      </c>
      <c r="N240" s="75" t="s">
        <v>182</v>
      </c>
      <c r="O240" s="203">
        <v>830037946</v>
      </c>
      <c r="P240" s="75">
        <v>3</v>
      </c>
      <c r="Q240" s="243">
        <v>45218</v>
      </c>
      <c r="R240" s="244">
        <v>45218</v>
      </c>
      <c r="S240" s="203" t="s">
        <v>827</v>
      </c>
      <c r="T240" s="245">
        <v>45230</v>
      </c>
      <c r="U240" s="151">
        <v>1</v>
      </c>
      <c r="V240" s="64">
        <v>27118910</v>
      </c>
      <c r="W240" s="151">
        <v>1</v>
      </c>
      <c r="X240" s="246" t="s">
        <v>182</v>
      </c>
      <c r="Y240" s="246" t="s">
        <v>182</v>
      </c>
      <c r="Z240" s="85">
        <v>9900000221</v>
      </c>
      <c r="AA240" s="247" t="s">
        <v>1019</v>
      </c>
      <c r="AB240" s="247" t="s">
        <v>531</v>
      </c>
      <c r="AC240" s="145">
        <v>45212</v>
      </c>
      <c r="AD240" s="247">
        <f>14779800+4224500+3570000+2640610+1904000</f>
        <v>27118910</v>
      </c>
      <c r="AE240" s="72">
        <v>4600000287</v>
      </c>
      <c r="AF240" s="145">
        <v>45218</v>
      </c>
      <c r="AG240" s="224">
        <v>27118910</v>
      </c>
      <c r="AH240" s="248" t="s">
        <v>190</v>
      </c>
      <c r="AI240" s="248" t="str">
        <f>VLOOKUP(AH240,[1]!T_SUPERVISOR[#Data],2,FALSE)</f>
        <v>Directora Administrativa y Financiera</v>
      </c>
      <c r="AJ240" s="248" t="s">
        <v>229</v>
      </c>
      <c r="AK240" s="248" t="str">
        <f>VLOOKUP(AJ240,[1]!T_PROCESO[#Data],2,FALSE)</f>
        <v>Dirección Administrativa y Financiera</v>
      </c>
      <c r="AL240" s="38" t="s">
        <v>81</v>
      </c>
      <c r="AM240" s="71"/>
      <c r="AN240" s="71"/>
      <c r="AO240" s="71"/>
      <c r="AQ240" s="72"/>
      <c r="AR240" s="72"/>
      <c r="AS240" s="72"/>
      <c r="AW240" s="74">
        <f>IF([1]!Contratacion2023[[#This Row],[ADICIÓN/PRÓRROGA]]="NO",0)</f>
        <v>0</v>
      </c>
      <c r="AX240" s="46">
        <v>45230</v>
      </c>
      <c r="AZ240" s="58" t="s">
        <v>1020</v>
      </c>
      <c r="BA240" s="58"/>
      <c r="BB240" s="249">
        <f>[1]!Contratacion2023[[#This Row],[VALOR INICIAL CONTRATO (NUM)]]+[1]!Contratacion2023[[#This Row],[VALOR CRP ADC]]</f>
        <v>27118910</v>
      </c>
      <c r="BC240" s="250">
        <f>[1]!Contratacion2023[[#This Row],[VALOR INICIAL CONTRATO (NUM)]]+[1]!Contratacion2023[[#This Row],[VALOR CRP ADC]]</f>
        <v>27118910</v>
      </c>
      <c r="BD240" s="250"/>
      <c r="BE240" s="250">
        <f>[1]!Contratacion2023[[#This Row],[VALOR TOTAL DEL CONTRATO]]-[1]!Contratacion2023[[#This Row],[VALOR VIGENTE]]</f>
        <v>0</v>
      </c>
      <c r="BF240" s="72"/>
      <c r="BG240" s="72"/>
      <c r="BH240" s="72"/>
      <c r="BI240" s="72"/>
      <c r="BJ240" s="72"/>
      <c r="BK240" s="72"/>
      <c r="BL240" s="72"/>
      <c r="BM240" s="72"/>
    </row>
    <row r="241" spans="1:65" x14ac:dyDescent="0.25">
      <c r="A241" s="53" t="s">
        <v>65</v>
      </c>
      <c r="B241" s="54" t="s">
        <v>66</v>
      </c>
      <c r="C241" s="54" t="s">
        <v>67</v>
      </c>
      <c r="D241" s="79" t="s">
        <v>68</v>
      </c>
      <c r="E241" s="54" t="s">
        <v>82</v>
      </c>
      <c r="F241" s="54" t="s">
        <v>846</v>
      </c>
      <c r="G241" s="55" t="s">
        <v>1021</v>
      </c>
      <c r="H241" s="56" t="s">
        <v>1022</v>
      </c>
      <c r="I241" s="57">
        <v>45244</v>
      </c>
      <c r="J241" s="59" t="s">
        <v>155</v>
      </c>
      <c r="K241" s="75" t="s">
        <v>1021</v>
      </c>
      <c r="L241" s="59" t="s">
        <v>1023</v>
      </c>
      <c r="M241" s="60" t="s">
        <v>1024</v>
      </c>
      <c r="N241" s="59" t="s">
        <v>76</v>
      </c>
      <c r="O241" s="61">
        <v>1144082198</v>
      </c>
      <c r="P241" s="55">
        <v>4</v>
      </c>
      <c r="Q241" s="57">
        <v>45245</v>
      </c>
      <c r="R241" s="62">
        <v>45247</v>
      </c>
      <c r="S241" s="59" t="s">
        <v>836</v>
      </c>
      <c r="T241" s="63">
        <v>45290</v>
      </c>
      <c r="U241" s="123">
        <v>2</v>
      </c>
      <c r="V241" s="64">
        <v>2320000</v>
      </c>
      <c r="W241" s="123">
        <v>2</v>
      </c>
      <c r="X241" s="65">
        <f>[1]!Contratacion2023[[#This Row],[VALOR INICIAL CONTRATO (NUM)]]/[1]!Contratacion2023[[#This Row],[NO. PAGOS ESTIPULADOS]]</f>
        <v>1160000</v>
      </c>
      <c r="Y241" s="65" t="str" cm="1">
        <f t="array" ref="Y241">_xlfn.XLOOKUP([1]!Contratacion2023[[#This Row],[VALOR CUOTA (NUM)]],[1]LISTAS!$A$114:$A$124,[1]!NIVEL_HONORARIOS_PS[PERFIL])</f>
        <v>ASISTENCIAL NIVEL I</v>
      </c>
      <c r="Z241" s="66">
        <v>9900000227</v>
      </c>
      <c r="AA241" s="67" t="s">
        <v>571</v>
      </c>
      <c r="AB241" s="67" t="s">
        <v>531</v>
      </c>
      <c r="AC241" s="68">
        <v>45217</v>
      </c>
      <c r="AD241" s="67">
        <v>47588360</v>
      </c>
      <c r="AE241" s="72">
        <v>4600000391</v>
      </c>
      <c r="AF241" s="34">
        <v>45247</v>
      </c>
      <c r="AG241" s="69">
        <v>2320000</v>
      </c>
      <c r="AH241" s="37" t="s">
        <v>162</v>
      </c>
      <c r="AI241" s="37" t="str">
        <f>VLOOKUP(AH241,[1]!T_SUPERVISOR[#Data],2,FALSE)</f>
        <v>Profesional Universitario Código 219 Grado 1</v>
      </c>
      <c r="AJ241" s="37" t="s">
        <v>286</v>
      </c>
      <c r="AK241" s="37" t="str">
        <f>VLOOKUP(AJ241,[1]!T_PROCESO[#Data],2,FALSE)</f>
        <v>Dirección Técnica</v>
      </c>
      <c r="AL241" s="38" t="s">
        <v>81</v>
      </c>
      <c r="AM241" s="70"/>
      <c r="AN241" s="70"/>
      <c r="AO241" s="70"/>
      <c r="AQ241" s="72"/>
      <c r="AR241" s="73"/>
      <c r="AS241" s="51"/>
      <c r="AU241" s="73"/>
      <c r="AV241" s="73"/>
      <c r="AW241" s="110">
        <f>IF([1]!Contratacion2023[[#This Row],[ADICIÓN/PRÓRROGA]]="NO",0)</f>
        <v>0</v>
      </c>
      <c r="AX241" s="46" t="str">
        <f>IF([1]!Contratacion2023[[#This Row],[ADICIÓN/PRÓRROGA]]="NO","N/A",[1]!Contratacion2023[[#This Row],[FECHA FIN PRORROGA]])</f>
        <v>N/A</v>
      </c>
      <c r="AY241" s="59"/>
      <c r="AZ241" s="59"/>
      <c r="BA241" s="59"/>
      <c r="BB241" s="47">
        <f>[1]!Contratacion2023[[#This Row],[VALOR INICIAL CONTRATO (NUM)]]+[1]!Contratacion2023[[#This Row],[VALOR CRP ADC]]</f>
        <v>2320000</v>
      </c>
      <c r="BC241" s="147">
        <f>[1]!Contratacion2023[[#This Row],[VALOR INICIAL CONTRATO (NUM)]]+[1]!Contratacion2023[[#This Row],[VALOR CRP ADC]]</f>
        <v>2320000</v>
      </c>
      <c r="BD241" s="147"/>
      <c r="BE241" s="147">
        <f>[1]!Contratacion2023[[#This Row],[VALOR TOTAL DEL CONTRATO]]-[1]!Contratacion2023[[#This Row],[VALOR VIGENTE]]</f>
        <v>0</v>
      </c>
      <c r="BJ241" s="51"/>
      <c r="BL241" s="73"/>
      <c r="BM241" s="51"/>
    </row>
    <row r="242" spans="1:65" x14ac:dyDescent="0.25">
      <c r="A242" s="53" t="s">
        <v>263</v>
      </c>
      <c r="B242" s="54" t="s">
        <v>264</v>
      </c>
      <c r="C242" s="54" t="s">
        <v>653</v>
      </c>
      <c r="D242" s="79" t="s">
        <v>181</v>
      </c>
      <c r="E242" s="54" t="s">
        <v>182</v>
      </c>
      <c r="F242" s="54" t="s">
        <v>265</v>
      </c>
      <c r="G242" s="228" t="s">
        <v>1025</v>
      </c>
      <c r="H242" s="251" t="s">
        <v>1026</v>
      </c>
      <c r="I242" s="57">
        <v>45257</v>
      </c>
      <c r="J242" s="59" t="s">
        <v>186</v>
      </c>
      <c r="K242" s="75" t="s">
        <v>1025</v>
      </c>
      <c r="L242" s="59" t="s">
        <v>1027</v>
      </c>
      <c r="M242" s="60" t="s">
        <v>1028</v>
      </c>
      <c r="N242" s="203" t="s">
        <v>182</v>
      </c>
      <c r="O242" s="61">
        <v>800219876</v>
      </c>
      <c r="P242" s="55">
        <v>9</v>
      </c>
      <c r="Q242" s="57">
        <v>45261</v>
      </c>
      <c r="R242" s="62">
        <v>45267</v>
      </c>
      <c r="S242" s="59" t="s">
        <v>948</v>
      </c>
      <c r="T242" s="63">
        <v>45291</v>
      </c>
      <c r="U242" s="123">
        <v>1</v>
      </c>
      <c r="V242" s="64">
        <v>30000000</v>
      </c>
      <c r="W242" s="123">
        <v>1</v>
      </c>
      <c r="X242" s="65" t="s">
        <v>182</v>
      </c>
      <c r="Y242" s="29" t="str" cm="1">
        <f t="array" ref="Y242">_xlfn.XLOOKUP([1]!Contratacion2023[[#This Row],[VALOR CUOTA (NUM)]],[1]LISTAS!$A$114:$A$124,[1]!NIVEL_HONORARIOS_PS[PERFIL])</f>
        <v>N/A</v>
      </c>
      <c r="Z242" s="66">
        <v>9900000235</v>
      </c>
      <c r="AA242" s="67" t="s">
        <v>1029</v>
      </c>
      <c r="AB242" s="67" t="s">
        <v>531</v>
      </c>
      <c r="AC242" s="68">
        <v>45230</v>
      </c>
      <c r="AD242" s="67">
        <v>30000000</v>
      </c>
      <c r="AE242" s="72">
        <v>4600000418</v>
      </c>
      <c r="AF242" s="34">
        <v>45267</v>
      </c>
      <c r="AG242" s="69">
        <v>30000000</v>
      </c>
      <c r="AH242" s="37" t="s">
        <v>190</v>
      </c>
      <c r="AI242" s="37" t="str">
        <f>VLOOKUP(AH242,[1]!T_SUPERVISOR[#Data],2,FALSE)</f>
        <v>Directora Administrativa y Financiera</v>
      </c>
      <c r="AJ242" s="37" t="s">
        <v>276</v>
      </c>
      <c r="AK242" s="37" t="str">
        <f>VLOOKUP(AJ242,[1]!T_PROCESO[#Data],2,FALSE)</f>
        <v>Dirección Administrativa y Financiera</v>
      </c>
      <c r="AL242" s="38" t="s">
        <v>81</v>
      </c>
      <c r="AM242" s="70"/>
      <c r="AN242" s="70"/>
      <c r="AO242" s="70"/>
      <c r="AQ242" s="72"/>
      <c r="AR242" s="73"/>
      <c r="AS242" s="51"/>
      <c r="AU242" s="73"/>
      <c r="AV242" s="73"/>
      <c r="AW242" s="110">
        <f>IF([1]!Contratacion2023[[#This Row],[ADICIÓN/PRÓRROGA]]="NO",0)</f>
        <v>0</v>
      </c>
      <c r="AX242" s="46"/>
      <c r="AY242" s="59"/>
      <c r="AZ242" s="59"/>
      <c r="BA242" s="59"/>
      <c r="BB242" s="236">
        <f>[1]!Contratacion2023[[#This Row],[VALOR INICIAL CONTRATO (NUM)]]+[1]!Contratacion2023[[#This Row],[VALOR CRP ADC]]</f>
        <v>30000000</v>
      </c>
      <c r="BC242" s="237">
        <f>[1]!Contratacion2023[[#This Row],[VALOR INICIAL CONTRATO (NUM)]]+[1]!Contratacion2023[[#This Row],[VALOR CRP ADC]]</f>
        <v>30000000</v>
      </c>
      <c r="BD242" s="237"/>
      <c r="BE242" s="237">
        <f>[1]!Contratacion2023[[#This Row],[VALOR TOTAL DEL CONTRATO]]-[1]!Contratacion2023[[#This Row],[VALOR VIGENTE]]</f>
        <v>0</v>
      </c>
      <c r="BJ242" s="51"/>
      <c r="BL242" s="73"/>
      <c r="BM242" s="51"/>
    </row>
    <row r="243" spans="1:65" x14ac:dyDescent="0.25">
      <c r="A243" s="53" t="s">
        <v>263</v>
      </c>
      <c r="B243" s="54" t="s">
        <v>264</v>
      </c>
      <c r="C243" s="54" t="s">
        <v>653</v>
      </c>
      <c r="D243" s="79" t="s">
        <v>181</v>
      </c>
      <c r="E243" s="54" t="s">
        <v>182</v>
      </c>
      <c r="F243" s="54" t="s">
        <v>265</v>
      </c>
      <c r="G243" s="228" t="s">
        <v>1030</v>
      </c>
      <c r="H243" s="56" t="s">
        <v>1031</v>
      </c>
      <c r="I243" s="57">
        <v>45260</v>
      </c>
      <c r="J243" s="59" t="s">
        <v>155</v>
      </c>
      <c r="K243" s="75" t="s">
        <v>1030</v>
      </c>
      <c r="L243" s="59" t="s">
        <v>1032</v>
      </c>
      <c r="M243" s="60" t="s">
        <v>1033</v>
      </c>
      <c r="N243" s="192" t="s">
        <v>182</v>
      </c>
      <c r="O243" s="61">
        <v>16918116</v>
      </c>
      <c r="P243" s="55">
        <v>5</v>
      </c>
      <c r="Q243" s="57">
        <v>45261</v>
      </c>
      <c r="R243" s="62">
        <v>45273</v>
      </c>
      <c r="S243" s="59" t="s">
        <v>948</v>
      </c>
      <c r="T243" s="63">
        <v>45289</v>
      </c>
      <c r="U243" s="123">
        <v>1</v>
      </c>
      <c r="V243" s="64">
        <v>32000000</v>
      </c>
      <c r="W243" s="123">
        <v>1</v>
      </c>
      <c r="X243" s="65" t="s">
        <v>182</v>
      </c>
      <c r="Y243" s="29" t="str" cm="1">
        <f t="array" ref="Y243">_xlfn.XLOOKUP([1]!Contratacion2023[[#This Row],[VALOR CUOTA (NUM)]],[1]LISTAS!$A$114:$A$124,[1]!NIVEL_HONORARIOS_PS[PERFIL])</f>
        <v>N/A</v>
      </c>
      <c r="Z243" s="66">
        <v>9900000234</v>
      </c>
      <c r="AA243" s="67" t="s">
        <v>1034</v>
      </c>
      <c r="AB243" s="67" t="s">
        <v>531</v>
      </c>
      <c r="AC243" s="68">
        <v>45230</v>
      </c>
      <c r="AD243" s="67">
        <v>32404560</v>
      </c>
      <c r="AE243" s="72">
        <v>4600000423</v>
      </c>
      <c r="AF243" s="34">
        <v>45272</v>
      </c>
      <c r="AG243" s="69">
        <v>32000000</v>
      </c>
      <c r="AH243" s="37" t="s">
        <v>190</v>
      </c>
      <c r="AI243" s="37" t="str">
        <f>VLOOKUP(AH243,[1]!T_SUPERVISOR[#Data],2,FALSE)</f>
        <v>Directora Administrativa y Financiera</v>
      </c>
      <c r="AJ243" s="37" t="s">
        <v>276</v>
      </c>
      <c r="AK243" s="37" t="str">
        <f>VLOOKUP(AJ243,[1]!T_PROCESO[#Data],2,FALSE)</f>
        <v>Dirección Administrativa y Financiera</v>
      </c>
      <c r="AL243" s="38" t="s">
        <v>81</v>
      </c>
      <c r="AM243" s="70"/>
      <c r="AN243" s="70"/>
      <c r="AO243" s="70"/>
      <c r="AQ243" s="72"/>
      <c r="AR243" s="73"/>
      <c r="AS243" s="51"/>
      <c r="AU243" s="73"/>
      <c r="AV243" s="73"/>
      <c r="AW243" s="110">
        <f>IF([1]!Contratacion2023[[#This Row],[ADICIÓN/PRÓRROGA]]="NO",0)</f>
        <v>0</v>
      </c>
      <c r="AX243" s="46"/>
      <c r="AY243" s="59"/>
      <c r="AZ243" s="59"/>
      <c r="BA243" s="59"/>
      <c r="BB243" s="236">
        <f>[1]!Contratacion2023[[#This Row],[VALOR INICIAL CONTRATO (NUM)]]+[1]!Contratacion2023[[#This Row],[VALOR CRP ADC]]</f>
        <v>32000000</v>
      </c>
      <c r="BC243" s="237">
        <f>[1]!Contratacion2023[[#This Row],[VALOR INICIAL CONTRATO (NUM)]]+[1]!Contratacion2023[[#This Row],[VALOR CRP ADC]]</f>
        <v>32000000</v>
      </c>
      <c r="BD243" s="237"/>
      <c r="BE243" s="237">
        <f>[1]!Contratacion2023[[#This Row],[VALOR TOTAL DEL CONTRATO]]-[1]!Contratacion2023[[#This Row],[VALOR VIGENTE]]</f>
        <v>0</v>
      </c>
      <c r="BJ243" s="51"/>
      <c r="BL243" s="73"/>
      <c r="BM243" s="51"/>
    </row>
    <row r="244" spans="1:65" x14ac:dyDescent="0.25">
      <c r="A244" s="53" t="s">
        <v>263</v>
      </c>
      <c r="B244" s="54" t="s">
        <v>264</v>
      </c>
      <c r="C244" s="54" t="s">
        <v>653</v>
      </c>
      <c r="D244" s="79" t="s">
        <v>181</v>
      </c>
      <c r="E244" s="54" t="s">
        <v>182</v>
      </c>
      <c r="F244" s="54" t="s">
        <v>265</v>
      </c>
      <c r="G244" s="252" t="s">
        <v>1035</v>
      </c>
      <c r="H244" s="56" t="s">
        <v>1036</v>
      </c>
      <c r="I244" s="57">
        <v>45265</v>
      </c>
      <c r="J244" s="59" t="s">
        <v>155</v>
      </c>
      <c r="K244" s="75" t="s">
        <v>1035</v>
      </c>
      <c r="L244" s="59" t="s">
        <v>1037</v>
      </c>
      <c r="M244" s="60" t="s">
        <v>1038</v>
      </c>
      <c r="N244" s="192" t="s">
        <v>182</v>
      </c>
      <c r="O244" s="61">
        <v>805029204</v>
      </c>
      <c r="P244" s="55">
        <v>2</v>
      </c>
      <c r="Q244" s="57">
        <v>45266</v>
      </c>
      <c r="R244" s="62">
        <v>45273</v>
      </c>
      <c r="S244" s="59" t="s">
        <v>948</v>
      </c>
      <c r="T244" s="63">
        <v>45289</v>
      </c>
      <c r="U244" s="253">
        <v>2</v>
      </c>
      <c r="V244" s="64">
        <v>6946030</v>
      </c>
      <c r="W244" s="123">
        <v>1</v>
      </c>
      <c r="X244" s="65" t="s">
        <v>182</v>
      </c>
      <c r="Y244" s="29" t="str" cm="1">
        <f t="array" ref="Y244">_xlfn.XLOOKUP([1]!Contratacion2023[[#This Row],[VALOR CUOTA (NUM)]],[1]LISTAS!$A$114:$A$124,[1]!NIVEL_HONORARIOS_PS[PERFIL])</f>
        <v>N/A</v>
      </c>
      <c r="Z244" s="66">
        <v>9900000245</v>
      </c>
      <c r="AA244" s="67" t="s">
        <v>530</v>
      </c>
      <c r="AB244" s="67" t="s">
        <v>531</v>
      </c>
      <c r="AC244" s="68">
        <v>45246</v>
      </c>
      <c r="AD244" s="67">
        <v>9151718</v>
      </c>
      <c r="AE244" s="72">
        <v>4600000422</v>
      </c>
      <c r="AF244" s="34">
        <v>45271</v>
      </c>
      <c r="AG244" s="69">
        <v>6946030</v>
      </c>
      <c r="AH244" s="37" t="s">
        <v>190</v>
      </c>
      <c r="AI244" s="37" t="str">
        <f>VLOOKUP(AH244,[1]!T_SUPERVISOR[#Data],2,FALSE)</f>
        <v>Directora Administrativa y Financiera</v>
      </c>
      <c r="AJ244" s="37" t="s">
        <v>276</v>
      </c>
      <c r="AK244" s="37" t="str">
        <f>VLOOKUP(AJ244,[1]!T_PROCESO[#Data],2,FALSE)</f>
        <v>Dirección Administrativa y Financiera</v>
      </c>
      <c r="AL244" s="38" t="s">
        <v>81</v>
      </c>
      <c r="AM244" s="70"/>
      <c r="AN244" s="70"/>
      <c r="AO244" s="70"/>
      <c r="AQ244" s="72"/>
      <c r="AR244" s="73"/>
      <c r="AS244" s="51"/>
      <c r="AU244" s="73"/>
      <c r="AV244" s="73"/>
      <c r="AW244" s="110">
        <f>IF([1]!Contratacion2023[[#This Row],[ADICIÓN/PRÓRROGA]]="NO",0)</f>
        <v>0</v>
      </c>
      <c r="AX244" s="46"/>
      <c r="AY244" s="59"/>
      <c r="AZ244" s="59"/>
      <c r="BA244" s="59"/>
      <c r="BB244" s="236">
        <f>[1]!Contratacion2023[[#This Row],[VALOR INICIAL CONTRATO (NUM)]]+[1]!Contratacion2023[[#This Row],[VALOR CRP ADC]]</f>
        <v>6946030</v>
      </c>
      <c r="BC244" s="237">
        <f>[1]!Contratacion2023[[#This Row],[VALOR INICIAL CONTRATO (NUM)]]+[1]!Contratacion2023[[#This Row],[VALOR CRP ADC]]</f>
        <v>6946030</v>
      </c>
      <c r="BD244" s="237"/>
      <c r="BE244" s="237">
        <f>[1]!Contratacion2023[[#This Row],[VALOR TOTAL DEL CONTRATO]]-[1]!Contratacion2023[[#This Row],[VALOR VIGENTE]]</f>
        <v>0</v>
      </c>
      <c r="BJ244" s="51"/>
      <c r="BL244" s="73"/>
      <c r="BM244" s="51"/>
    </row>
    <row r="245" spans="1:65" x14ac:dyDescent="0.25">
      <c r="A245" s="53" t="s">
        <v>263</v>
      </c>
      <c r="B245" s="54" t="s">
        <v>506</v>
      </c>
      <c r="C245" s="54" t="s">
        <v>502</v>
      </c>
      <c r="D245" s="79" t="s">
        <v>181</v>
      </c>
      <c r="E245" s="54" t="s">
        <v>182</v>
      </c>
      <c r="F245" s="54" t="s">
        <v>265</v>
      </c>
      <c r="G245" s="80" t="s">
        <v>1039</v>
      </c>
      <c r="H245" s="56" t="s">
        <v>1040</v>
      </c>
      <c r="I245" s="57">
        <v>45247</v>
      </c>
      <c r="J245" s="59" t="s">
        <v>509</v>
      </c>
      <c r="K245" s="75">
        <v>120024</v>
      </c>
      <c r="L245" s="59" t="s">
        <v>1041</v>
      </c>
      <c r="M245" s="60" t="s">
        <v>1042</v>
      </c>
      <c r="N245" s="55" t="s">
        <v>182</v>
      </c>
      <c r="O245" s="61">
        <v>900017447</v>
      </c>
      <c r="P245" s="55">
        <v>8</v>
      </c>
      <c r="Q245" s="57">
        <v>45247</v>
      </c>
      <c r="R245" s="62">
        <v>45260</v>
      </c>
      <c r="S245" s="59" t="s">
        <v>836</v>
      </c>
      <c r="T245" s="63">
        <v>45282</v>
      </c>
      <c r="U245" s="123">
        <v>1</v>
      </c>
      <c r="V245" s="64">
        <v>10659950</v>
      </c>
      <c r="W245" s="123">
        <v>1</v>
      </c>
      <c r="X245" s="65" t="s">
        <v>182</v>
      </c>
      <c r="Y245" s="65" t="s">
        <v>182</v>
      </c>
      <c r="Z245" s="66">
        <v>9400000013</v>
      </c>
      <c r="AA245" s="67" t="s">
        <v>808</v>
      </c>
      <c r="AB245" s="67" t="s">
        <v>531</v>
      </c>
      <c r="AC245" s="68">
        <v>45230</v>
      </c>
      <c r="AD245" s="67">
        <v>32480000</v>
      </c>
      <c r="AE245" s="72">
        <v>4600000407</v>
      </c>
      <c r="AF245" s="34">
        <v>45260</v>
      </c>
      <c r="AG245" s="69">
        <v>10659950</v>
      </c>
      <c r="AH245" s="37" t="s">
        <v>190</v>
      </c>
      <c r="AI245" s="37" t="str">
        <f>VLOOKUP(AH245,[1]!T_SUPERVISOR[#Data],2,FALSE)</f>
        <v>Directora Administrativa y Financiera</v>
      </c>
      <c r="AJ245" s="37" t="s">
        <v>276</v>
      </c>
      <c r="AK245" s="37" t="str">
        <f>VLOOKUP(AJ245,[1]!T_PROCESO[#Data],2,FALSE)</f>
        <v>Dirección Administrativa y Financiera</v>
      </c>
      <c r="AL245" s="38" t="s">
        <v>81</v>
      </c>
      <c r="AM245" s="70"/>
      <c r="AN245" s="70"/>
      <c r="AO245" s="70"/>
      <c r="AQ245" s="72"/>
      <c r="AR245" s="73"/>
      <c r="AS245" s="51"/>
      <c r="AU245" s="73"/>
      <c r="AV245" s="73"/>
      <c r="AW245" s="110">
        <f>IF([1]!Contratacion2023[[#This Row],[ADICIÓN/PRÓRROGA]]="NO",0)</f>
        <v>0</v>
      </c>
      <c r="AX245" s="46" t="s">
        <v>182</v>
      </c>
      <c r="AY245" s="59"/>
      <c r="AZ245" s="59"/>
      <c r="BA245" s="59"/>
      <c r="BB245" s="146">
        <f>[1]!Contratacion2023[[#This Row],[VALOR INICIAL CONTRATO (NUM)]]+[1]!Contratacion2023[[#This Row],[VALOR CRP ADC]]</f>
        <v>10659950</v>
      </c>
      <c r="BC245" s="147">
        <f>[1]!Contratacion2023[[#This Row],[VALOR INICIAL CONTRATO (NUM)]]+[1]!Contratacion2023[[#This Row],[VALOR CRP ADC]]</f>
        <v>10659950</v>
      </c>
      <c r="BD245" s="147"/>
      <c r="BE245" s="147">
        <f>[1]!Contratacion2023[[#This Row],[VALOR TOTAL DEL CONTRATO]]-[1]!Contratacion2023[[#This Row],[VALOR VIGENTE]]</f>
        <v>0</v>
      </c>
      <c r="BJ245" s="51"/>
      <c r="BL245" s="73"/>
      <c r="BM245" s="51"/>
    </row>
    <row r="246" spans="1:65" x14ac:dyDescent="0.25">
      <c r="A246" s="53" t="s">
        <v>65</v>
      </c>
      <c r="B246" s="54" t="s">
        <v>1043</v>
      </c>
      <c r="C246" s="54" t="s">
        <v>67</v>
      </c>
      <c r="D246" s="79" t="s">
        <v>68</v>
      </c>
      <c r="E246" s="54" t="s">
        <v>69</v>
      </c>
      <c r="F246" s="54" t="s">
        <v>846</v>
      </c>
      <c r="G246" s="55" t="s">
        <v>1044</v>
      </c>
      <c r="H246" s="231" t="s">
        <v>1045</v>
      </c>
      <c r="I246" s="57">
        <v>45253</v>
      </c>
      <c r="J246" s="59" t="s">
        <v>155</v>
      </c>
      <c r="K246" s="75" t="s">
        <v>1044</v>
      </c>
      <c r="L246" s="59" t="s">
        <v>1046</v>
      </c>
      <c r="M246" s="60" t="s">
        <v>1047</v>
      </c>
      <c r="N246" s="59" t="s">
        <v>106</v>
      </c>
      <c r="O246" s="61">
        <v>16694718</v>
      </c>
      <c r="P246" s="55">
        <v>5</v>
      </c>
      <c r="Q246" s="57">
        <v>45254</v>
      </c>
      <c r="R246" s="62">
        <v>45254</v>
      </c>
      <c r="S246" s="59" t="s">
        <v>836</v>
      </c>
      <c r="T246" s="63">
        <v>45290</v>
      </c>
      <c r="U246" s="123">
        <v>2</v>
      </c>
      <c r="V246" s="64">
        <v>7158058</v>
      </c>
      <c r="W246" s="123">
        <v>2</v>
      </c>
      <c r="X246" s="65">
        <f>[1]!Contratacion2023[[#This Row],[VALOR INICIAL CONTRATO (NUM)]]/[1]!Contratacion2023[[#This Row],[NO. PAGOS ESTIPULADOS]]</f>
        <v>3579029</v>
      </c>
      <c r="Y246" s="65" t="str" cm="1">
        <f t="array" ref="Y246">_xlfn.XLOOKUP([1]!Contratacion2023[[#This Row],[VALOR CUOTA (NUM)]],[1]LISTAS!$A$114:$A$124,[1]!NIVEL_HONORARIOS_PS[PERFIL])</f>
        <v>PROFESIONAL</v>
      </c>
      <c r="Z246" s="66">
        <v>9900000246</v>
      </c>
      <c r="AA246" s="67" t="s">
        <v>530</v>
      </c>
      <c r="AB246" s="67" t="s">
        <v>531</v>
      </c>
      <c r="AC246" s="68">
        <v>45247</v>
      </c>
      <c r="AD246" s="67">
        <v>7158058</v>
      </c>
      <c r="AE246" s="72">
        <v>4600000396</v>
      </c>
      <c r="AF246" s="34">
        <v>45254</v>
      </c>
      <c r="AG246" s="69">
        <v>7158058</v>
      </c>
      <c r="AH246" s="37" t="s">
        <v>125</v>
      </c>
      <c r="AI246" s="37" t="str">
        <f>VLOOKUP(AH246,[1]!T_SUPERVISOR[#Data],2,FALSE)</f>
        <v>Profesional Universitario Código 219 Grado 1</v>
      </c>
      <c r="AJ246" s="37" t="s">
        <v>135</v>
      </c>
      <c r="AK246" s="37" t="str">
        <f>VLOOKUP(AJ246,[1]!T_PROCESO[#Data],2,FALSE)</f>
        <v>Dirección General</v>
      </c>
      <c r="AL246" s="38" t="s">
        <v>81</v>
      </c>
      <c r="AM246" s="70"/>
      <c r="AN246" s="70"/>
      <c r="AO246" s="70"/>
      <c r="AQ246" s="72"/>
      <c r="AR246" s="73"/>
      <c r="AS246" s="51"/>
      <c r="AU246" s="73"/>
      <c r="AV246" s="73"/>
      <c r="AW246" s="110">
        <f>IF([1]!Contratacion2023[[#This Row],[ADICIÓN/PRÓRROGA]]="NO",0)</f>
        <v>0</v>
      </c>
      <c r="AX246" s="46"/>
      <c r="AY246" s="59"/>
      <c r="AZ246" s="59"/>
      <c r="BA246" s="59"/>
      <c r="BB246" s="254">
        <f>[1]!Contratacion2023[[#This Row],[VALOR INICIAL CONTRATO (NUM)]]+[1]!Contratacion2023[[#This Row],[VALOR CRP ADC]]</f>
        <v>7158058</v>
      </c>
      <c r="BC246" s="237">
        <f>[1]!Contratacion2023[[#This Row],[VALOR INICIAL CONTRATO (NUM)]]+[1]!Contratacion2023[[#This Row],[VALOR CRP ADC]]</f>
        <v>7158058</v>
      </c>
      <c r="BD246" s="237"/>
      <c r="BE246" s="237">
        <f>[1]!Contratacion2023[[#This Row],[VALOR TOTAL DEL CONTRATO]]-[1]!Contratacion2023[[#This Row],[VALOR VIGENTE]]</f>
        <v>0</v>
      </c>
      <c r="BJ246" s="51"/>
      <c r="BL246" s="73"/>
      <c r="BM246" s="51"/>
    </row>
    <row r="247" spans="1:65" x14ac:dyDescent="0.25">
      <c r="A247" s="53" t="s">
        <v>263</v>
      </c>
      <c r="B247" s="54" t="s">
        <v>506</v>
      </c>
      <c r="C247" s="54" t="s">
        <v>502</v>
      </c>
      <c r="D247" s="79" t="s">
        <v>181</v>
      </c>
      <c r="E247" s="54" t="s">
        <v>182</v>
      </c>
      <c r="F247" s="54" t="s">
        <v>265</v>
      </c>
      <c r="G247" s="55" t="s">
        <v>1048</v>
      </c>
      <c r="H247" s="56" t="s">
        <v>1049</v>
      </c>
      <c r="I247" s="57">
        <v>45252</v>
      </c>
      <c r="J247" s="59" t="s">
        <v>509</v>
      </c>
      <c r="K247" s="75">
        <v>120430</v>
      </c>
      <c r="L247" s="59" t="s">
        <v>1050</v>
      </c>
      <c r="M247" s="60" t="s">
        <v>511</v>
      </c>
      <c r="N247" s="55" t="s">
        <v>182</v>
      </c>
      <c r="O247" s="61">
        <v>900365660</v>
      </c>
      <c r="P247" s="55">
        <v>2</v>
      </c>
      <c r="Q247" s="57">
        <v>45252</v>
      </c>
      <c r="R247" s="62">
        <v>45260</v>
      </c>
      <c r="S247" s="59" t="s">
        <v>836</v>
      </c>
      <c r="T247" s="63">
        <v>45289</v>
      </c>
      <c r="U247" s="123">
        <v>1</v>
      </c>
      <c r="V247" s="64">
        <v>19691540</v>
      </c>
      <c r="W247" s="123">
        <v>1</v>
      </c>
      <c r="X247" s="65" t="s">
        <v>182</v>
      </c>
      <c r="Y247" s="65" t="s">
        <v>182</v>
      </c>
      <c r="Z247" s="66">
        <v>9400000013</v>
      </c>
      <c r="AA247" s="67" t="s">
        <v>808</v>
      </c>
      <c r="AB247" s="67" t="s">
        <v>531</v>
      </c>
      <c r="AC247" s="68">
        <v>45230</v>
      </c>
      <c r="AD247" s="67">
        <v>32480000</v>
      </c>
      <c r="AE247" s="72">
        <v>4600000406</v>
      </c>
      <c r="AF247" s="34">
        <v>45260</v>
      </c>
      <c r="AG247" s="69">
        <v>19691540</v>
      </c>
      <c r="AH247" s="37" t="s">
        <v>190</v>
      </c>
      <c r="AI247" s="37" t="str">
        <f>VLOOKUP(AH247,[1]!T_SUPERVISOR[#Data],2,FALSE)</f>
        <v>Directora Administrativa y Financiera</v>
      </c>
      <c r="AJ247" s="37" t="s">
        <v>276</v>
      </c>
      <c r="AK247" s="37" t="str">
        <f>VLOOKUP(AJ247,[1]!T_PROCESO[#Data],2,FALSE)</f>
        <v>Dirección Administrativa y Financiera</v>
      </c>
      <c r="AL247" s="38" t="s">
        <v>81</v>
      </c>
      <c r="AM247" s="70"/>
      <c r="AN247" s="70"/>
      <c r="AO247" s="70"/>
      <c r="AQ247" s="72"/>
      <c r="AR247" s="73"/>
      <c r="AS247" s="51"/>
      <c r="AU247" s="73"/>
      <c r="AV247" s="73"/>
      <c r="AW247" s="110">
        <f>IF([1]!Contratacion2023[[#This Row],[ADICIÓN/PRÓRROGA]]="NO",0)</f>
        <v>0</v>
      </c>
      <c r="AX247" s="46" t="s">
        <v>182</v>
      </c>
      <c r="AY247" s="59"/>
      <c r="AZ247" s="59"/>
      <c r="BA247" s="59"/>
      <c r="BB247" s="146">
        <f>[1]!Contratacion2023[[#This Row],[VALOR INICIAL CONTRATO (NUM)]]+[1]!Contratacion2023[[#This Row],[VALOR CRP ADC]]</f>
        <v>19691540</v>
      </c>
      <c r="BC247" s="147">
        <f>[1]!Contratacion2023[[#This Row],[VALOR INICIAL CONTRATO (NUM)]]+[1]!Contratacion2023[[#This Row],[VALOR CRP ADC]]</f>
        <v>19691540</v>
      </c>
      <c r="BD247" s="147"/>
      <c r="BE247" s="147">
        <f>[1]!Contratacion2023[[#This Row],[VALOR TOTAL DEL CONTRATO]]-[1]!Contratacion2023[[#This Row],[VALOR VIGENTE]]</f>
        <v>0</v>
      </c>
      <c r="BJ247" s="51"/>
      <c r="BL247" s="73"/>
      <c r="BM247" s="51"/>
    </row>
    <row r="248" spans="1:65" x14ac:dyDescent="0.25">
      <c r="A248" s="53" t="s">
        <v>263</v>
      </c>
      <c r="B248" s="54" t="s">
        <v>264</v>
      </c>
      <c r="C248" s="54" t="s">
        <v>653</v>
      </c>
      <c r="D248" s="79" t="s">
        <v>181</v>
      </c>
      <c r="E248" s="54" t="s">
        <v>182</v>
      </c>
      <c r="F248" s="54" t="s">
        <v>265</v>
      </c>
      <c r="G248" s="228" t="s">
        <v>1051</v>
      </c>
      <c r="H248" s="56" t="s">
        <v>1052</v>
      </c>
      <c r="I248" s="57">
        <v>45273</v>
      </c>
      <c r="J248" s="59" t="s">
        <v>186</v>
      </c>
      <c r="K248" s="75" t="s">
        <v>1053</v>
      </c>
      <c r="L248" s="59" t="s">
        <v>1054</v>
      </c>
      <c r="M248" s="60" t="s">
        <v>1055</v>
      </c>
      <c r="N248" s="192" t="s">
        <v>182</v>
      </c>
      <c r="O248" s="61">
        <v>900113756</v>
      </c>
      <c r="P248" s="55">
        <v>1</v>
      </c>
      <c r="Q248" s="57">
        <v>45273</v>
      </c>
      <c r="R248" s="62">
        <v>45274</v>
      </c>
      <c r="S248" s="59" t="s">
        <v>948</v>
      </c>
      <c r="T248" s="63">
        <v>45291</v>
      </c>
      <c r="U248" s="123">
        <v>1</v>
      </c>
      <c r="V248" s="64">
        <v>32435767</v>
      </c>
      <c r="W248" s="123">
        <v>1</v>
      </c>
      <c r="X248" s="65" t="s">
        <v>182</v>
      </c>
      <c r="Y248" s="65" t="s">
        <v>182</v>
      </c>
      <c r="Z248" s="66">
        <v>9400000012</v>
      </c>
      <c r="AA248" s="67" t="s">
        <v>1056</v>
      </c>
      <c r="AB248" s="67" t="s">
        <v>531</v>
      </c>
      <c r="AC248" s="68">
        <v>45230</v>
      </c>
      <c r="AD248" s="67">
        <v>32435767</v>
      </c>
      <c r="AE248" s="72">
        <v>4600000431</v>
      </c>
      <c r="AF248" s="34">
        <v>45281</v>
      </c>
      <c r="AG248" s="69">
        <v>32435767</v>
      </c>
      <c r="AH248" s="37" t="s">
        <v>190</v>
      </c>
      <c r="AI248" s="37" t="str">
        <f>VLOOKUP(AH248,[1]!T_SUPERVISOR[#Data],2,FALSE)</f>
        <v>Directora Administrativa y Financiera</v>
      </c>
      <c r="AJ248" s="37" t="s">
        <v>276</v>
      </c>
      <c r="AK248" s="37" t="str">
        <f>VLOOKUP(AJ248,[1]!T_PROCESO[#Data],2,FALSE)</f>
        <v>Dirección Administrativa y Financiera</v>
      </c>
      <c r="AL248" s="38" t="s">
        <v>81</v>
      </c>
      <c r="AM248" s="70"/>
      <c r="AN248" s="70"/>
      <c r="AO248" s="70"/>
      <c r="AQ248" s="72"/>
      <c r="AR248" s="73"/>
      <c r="AS248" s="51"/>
      <c r="AU248" s="73"/>
      <c r="AV248" s="73"/>
      <c r="AW248" s="110">
        <f>IF([1]!Contratacion2023[[#This Row],[ADICIÓN/PRÓRROGA]]="NO",0)</f>
        <v>0</v>
      </c>
      <c r="AX248" s="46"/>
      <c r="AY248" s="59"/>
      <c r="AZ248" s="59"/>
      <c r="BA248" s="59"/>
      <c r="BB248" s="236">
        <f>[1]!Contratacion2023[[#This Row],[VALOR INICIAL CONTRATO (NUM)]]+[1]!Contratacion2023[[#This Row],[VALOR CRP ADC]]</f>
        <v>32435767</v>
      </c>
      <c r="BC248" s="237">
        <f>[1]!Contratacion2023[[#This Row],[VALOR INICIAL CONTRATO (NUM)]]+[1]!Contratacion2023[[#This Row],[VALOR CRP ADC]]</f>
        <v>32435767</v>
      </c>
      <c r="BD248" s="237"/>
      <c r="BE248" s="237">
        <f>[1]!Contratacion2023[[#This Row],[VALOR TOTAL DEL CONTRATO]]-[1]!Contratacion2023[[#This Row],[VALOR VIGENTE]]</f>
        <v>0</v>
      </c>
      <c r="BJ248" s="51"/>
      <c r="BL248" s="73"/>
      <c r="BM248" s="51"/>
    </row>
    <row r="249" spans="1:65" x14ac:dyDescent="0.25">
      <c r="A249" s="53" t="s">
        <v>65</v>
      </c>
      <c r="B249" s="54" t="s">
        <v>66</v>
      </c>
      <c r="C249" s="54" t="s">
        <v>67</v>
      </c>
      <c r="D249" s="79" t="s">
        <v>68</v>
      </c>
      <c r="E249" s="54" t="s">
        <v>82</v>
      </c>
      <c r="F249" s="54" t="s">
        <v>858</v>
      </c>
      <c r="G249" s="55" t="s">
        <v>1057</v>
      </c>
      <c r="H249" s="56" t="s">
        <v>1058</v>
      </c>
      <c r="I249" s="57">
        <v>45260</v>
      </c>
      <c r="J249" s="59" t="s">
        <v>155</v>
      </c>
      <c r="K249" s="75" t="s">
        <v>1057</v>
      </c>
      <c r="L249" s="59" t="s">
        <v>1059</v>
      </c>
      <c r="M249" s="60" t="s">
        <v>1060</v>
      </c>
      <c r="N249" s="59" t="s">
        <v>106</v>
      </c>
      <c r="O249" s="61">
        <v>6335161</v>
      </c>
      <c r="P249" s="55">
        <v>8</v>
      </c>
      <c r="Q249" s="57">
        <v>45260</v>
      </c>
      <c r="R249" s="62">
        <v>45261</v>
      </c>
      <c r="S249" s="59" t="s">
        <v>948</v>
      </c>
      <c r="T249" s="63">
        <v>45290</v>
      </c>
      <c r="U249" s="123">
        <v>1</v>
      </c>
      <c r="V249" s="64">
        <v>3118500</v>
      </c>
      <c r="W249" s="123">
        <v>1</v>
      </c>
      <c r="X249" s="65">
        <f>[1]!Contratacion2023[[#This Row],[VALOR INICIAL CONTRATO (NUM)]]/[1]!Contratacion2023[[#This Row],[NO. PAGOS ESTIPULADOS]]</f>
        <v>3118500</v>
      </c>
      <c r="Y249" s="65" t="str" cm="1">
        <f t="array" ref="Y249">_xlfn.XLOOKUP([1]!Contratacion2023[[#This Row],[VALOR CUOTA (NUM)]],[1]LISTAS!$A$114:$A$124,[1]!NIVEL_HONORARIOS_PS[PERFIL])</f>
        <v>TÉCNICO NIVEL II</v>
      </c>
      <c r="Z249" s="66">
        <v>9900000209</v>
      </c>
      <c r="AA249" s="67" t="s">
        <v>530</v>
      </c>
      <c r="AB249" s="67" t="s">
        <v>531</v>
      </c>
      <c r="AC249" s="68">
        <v>45208</v>
      </c>
      <c r="AD249" s="67">
        <v>53029620</v>
      </c>
      <c r="AE249" s="72">
        <v>4600000412</v>
      </c>
      <c r="AF249" s="34">
        <v>45260</v>
      </c>
      <c r="AG249" s="69">
        <v>3118500</v>
      </c>
      <c r="AH249" s="37" t="s">
        <v>125</v>
      </c>
      <c r="AI249" s="37" t="str">
        <f>VLOOKUP(AH249,[1]!T_SUPERVISOR[#Data],2,FALSE)</f>
        <v>Profesional Universitario Código 219 Grado 1</v>
      </c>
      <c r="AJ249" s="37" t="s">
        <v>135</v>
      </c>
      <c r="AK249" s="37" t="str">
        <f>VLOOKUP(AJ249,[1]!T_PROCESO[#Data],2,FALSE)</f>
        <v>Dirección General</v>
      </c>
      <c r="AL249" s="38" t="s">
        <v>81</v>
      </c>
      <c r="AM249" s="70"/>
      <c r="AN249" s="70"/>
      <c r="AO249" s="70"/>
      <c r="AQ249" s="72"/>
      <c r="AR249" s="73"/>
      <c r="AS249" s="51"/>
      <c r="AU249" s="73"/>
      <c r="AV249" s="73"/>
      <c r="AW249" s="110">
        <f>IF([1]!Contratacion2023[[#This Row],[ADICIÓN/PRÓRROGA]]="NO",0)</f>
        <v>0</v>
      </c>
      <c r="AX249" s="46"/>
      <c r="AY249" s="59"/>
      <c r="AZ249" s="59"/>
      <c r="BA249" s="59"/>
      <c r="BB249" s="254">
        <f>[1]!Contratacion2023[[#This Row],[VALOR INICIAL CONTRATO (NUM)]]+[1]!Contratacion2023[[#This Row],[VALOR CRP ADC]]</f>
        <v>3118500</v>
      </c>
      <c r="BC249" s="237">
        <f>[1]!Contratacion2023[[#This Row],[VALOR INICIAL CONTRATO (NUM)]]+[1]!Contratacion2023[[#This Row],[VALOR CRP ADC]]</f>
        <v>3118500</v>
      </c>
      <c r="BD249" s="237"/>
      <c r="BE249" s="237">
        <f>[1]!Contratacion2023[[#This Row],[VALOR TOTAL DEL CONTRATO]]-[1]!Contratacion2023[[#This Row],[VALOR VIGENTE]]</f>
        <v>0</v>
      </c>
      <c r="BJ249" s="51"/>
      <c r="BL249" s="73"/>
      <c r="BM249" s="51"/>
    </row>
    <row r="250" spans="1:65" x14ac:dyDescent="0.25">
      <c r="A250" s="255" t="s">
        <v>65</v>
      </c>
      <c r="B250" s="256" t="s">
        <v>66</v>
      </c>
      <c r="C250" s="256" t="s">
        <v>67</v>
      </c>
      <c r="D250" s="257" t="s">
        <v>68</v>
      </c>
      <c r="E250" s="256" t="s">
        <v>82</v>
      </c>
      <c r="F250" s="256" t="s">
        <v>858</v>
      </c>
      <c r="G250" s="211" t="s">
        <v>1061</v>
      </c>
      <c r="H250" s="258" t="s">
        <v>182</v>
      </c>
      <c r="I250" s="259" t="s">
        <v>182</v>
      </c>
      <c r="K250" s="75" t="s">
        <v>182</v>
      </c>
      <c r="L250" s="59" t="s">
        <v>1062</v>
      </c>
      <c r="M250" s="60" t="s">
        <v>182</v>
      </c>
      <c r="N250" s="58" t="s">
        <v>182</v>
      </c>
      <c r="O250" s="58" t="s">
        <v>182</v>
      </c>
      <c r="P250" s="211" t="s">
        <v>182</v>
      </c>
      <c r="Q250" s="259" t="s">
        <v>182</v>
      </c>
      <c r="R250" s="260" t="s">
        <v>182</v>
      </c>
      <c r="S250" s="76" t="s">
        <v>182</v>
      </c>
      <c r="T250" s="261" t="s">
        <v>182</v>
      </c>
      <c r="U250" s="253" t="s">
        <v>182</v>
      </c>
      <c r="V250" s="262" t="s">
        <v>182</v>
      </c>
      <c r="W250" s="253" t="s">
        <v>182</v>
      </c>
      <c r="X250" s="263" t="s">
        <v>182</v>
      </c>
      <c r="Y250" s="263" t="s">
        <v>182</v>
      </c>
      <c r="Z250" s="264" t="s">
        <v>182</v>
      </c>
      <c r="AA250" s="265" t="s">
        <v>182</v>
      </c>
      <c r="AB250" s="265" t="s">
        <v>182</v>
      </c>
      <c r="AC250" s="266" t="s">
        <v>182</v>
      </c>
      <c r="AD250" s="265" t="s">
        <v>182</v>
      </c>
      <c r="AE250" s="163" t="s">
        <v>182</v>
      </c>
      <c r="AF250" s="267" t="s">
        <v>182</v>
      </c>
      <c r="AG250" s="268" t="s">
        <v>182</v>
      </c>
      <c r="AH250" s="269" t="s">
        <v>182</v>
      </c>
      <c r="AI250" s="269" t="s">
        <v>182</v>
      </c>
      <c r="AJ250" s="269" t="s">
        <v>182</v>
      </c>
      <c r="AK250" s="269" t="s">
        <v>182</v>
      </c>
      <c r="AL250" s="270" t="s">
        <v>182</v>
      </c>
      <c r="AM250" s="271" t="s">
        <v>182</v>
      </c>
      <c r="AN250" s="271" t="s">
        <v>182</v>
      </c>
      <c r="AO250" s="271" t="s">
        <v>182</v>
      </c>
      <c r="AP250" s="272" t="s">
        <v>182</v>
      </c>
      <c r="AQ250" s="163" t="s">
        <v>182</v>
      </c>
      <c r="AR250" s="273" t="s">
        <v>182</v>
      </c>
      <c r="AS250" s="274" t="s">
        <v>182</v>
      </c>
      <c r="AT250" s="275" t="s">
        <v>182</v>
      </c>
      <c r="AU250" s="273" t="s">
        <v>182</v>
      </c>
      <c r="AV250" s="273" t="s">
        <v>182</v>
      </c>
      <c r="AW250" s="276" t="s">
        <v>182</v>
      </c>
      <c r="AX250" s="277" t="s">
        <v>182</v>
      </c>
      <c r="AY250" s="76" t="s">
        <v>182</v>
      </c>
      <c r="AZ250" s="76" t="s">
        <v>182</v>
      </c>
      <c r="BA250" s="76"/>
      <c r="BB250" s="47"/>
      <c r="BC250" s="76"/>
      <c r="BD250" s="76"/>
      <c r="BE250" s="155"/>
      <c r="BF250" s="274" t="s">
        <v>182</v>
      </c>
      <c r="BG250" s="274" t="s">
        <v>182</v>
      </c>
      <c r="BH250" s="274" t="s">
        <v>182</v>
      </c>
      <c r="BI250" s="274" t="s">
        <v>182</v>
      </c>
      <c r="BJ250" s="274" t="s">
        <v>182</v>
      </c>
      <c r="BK250" s="273" t="s">
        <v>182</v>
      </c>
      <c r="BL250" s="273" t="s">
        <v>182</v>
      </c>
      <c r="BM250" s="274" t="s">
        <v>182</v>
      </c>
    </row>
    <row r="251" spans="1:65" x14ac:dyDescent="0.25">
      <c r="A251" s="53" t="s">
        <v>65</v>
      </c>
      <c r="B251" s="54" t="s">
        <v>66</v>
      </c>
      <c r="C251" s="54" t="s">
        <v>67</v>
      </c>
      <c r="D251" s="79" t="s">
        <v>68</v>
      </c>
      <c r="E251" s="54" t="s">
        <v>82</v>
      </c>
      <c r="F251" s="54" t="s">
        <v>846</v>
      </c>
      <c r="G251" s="55" t="s">
        <v>1063</v>
      </c>
      <c r="H251" s="56" t="s">
        <v>1064</v>
      </c>
      <c r="I251" s="57">
        <v>45260</v>
      </c>
      <c r="J251" s="59" t="s">
        <v>155</v>
      </c>
      <c r="K251" s="75" t="s">
        <v>1063</v>
      </c>
      <c r="L251" s="59" t="s">
        <v>983</v>
      </c>
      <c r="M251" s="60" t="s">
        <v>1065</v>
      </c>
      <c r="N251" s="59" t="s">
        <v>106</v>
      </c>
      <c r="O251" s="61">
        <v>94412565</v>
      </c>
      <c r="P251" s="55">
        <v>1</v>
      </c>
      <c r="Q251" s="57">
        <v>45260</v>
      </c>
      <c r="R251" s="62">
        <v>45261</v>
      </c>
      <c r="S251" s="59" t="s">
        <v>948</v>
      </c>
      <c r="T251" s="63">
        <v>45290</v>
      </c>
      <c r="U251" s="123">
        <v>1</v>
      </c>
      <c r="V251" s="64">
        <v>1789515</v>
      </c>
      <c r="W251" s="123">
        <v>1</v>
      </c>
      <c r="X251" s="65">
        <f>[1]!Contratacion2023[[#This Row],[VALOR INICIAL CONTRATO (NUM)]]/[1]!Contratacion2023[[#This Row],[NO. PAGOS ESTIPULADOS]]</f>
        <v>1789515</v>
      </c>
      <c r="Y251" s="65" t="str" cm="1">
        <f t="array" ref="Y251">_xlfn.XLOOKUP([1]!Contratacion2023[[#This Row],[VALOR CUOTA (NUM)]],[1]LISTAS!$A$114:$A$124,[1]!NIVEL_HONORARIOS_PS[PERFIL])</f>
        <v>ASISTENCIAL NIVEL II</v>
      </c>
      <c r="Z251" s="66">
        <v>9900000227</v>
      </c>
      <c r="AA251" s="67" t="s">
        <v>571</v>
      </c>
      <c r="AB251" s="67" t="s">
        <v>531</v>
      </c>
      <c r="AC251" s="68">
        <v>45217</v>
      </c>
      <c r="AD251" s="67">
        <v>47588360</v>
      </c>
      <c r="AE251" s="72">
        <v>4600000410</v>
      </c>
      <c r="AF251" s="34">
        <v>45260</v>
      </c>
      <c r="AG251" s="69">
        <v>1789515</v>
      </c>
      <c r="AH251" s="37" t="s">
        <v>140</v>
      </c>
      <c r="AI251" s="37" t="str">
        <f>VLOOKUP(AH251,[1]!T_SUPERVISOR[#Data],2,FALSE)</f>
        <v>Directora Técnica</v>
      </c>
      <c r="AJ251" s="37" t="s">
        <v>168</v>
      </c>
      <c r="AK251" s="37" t="str">
        <f>VLOOKUP(AJ251,[1]!T_PROCESO[#Data],2,FALSE)</f>
        <v>Dirección Técnica</v>
      </c>
      <c r="AL251" s="38" t="s">
        <v>81</v>
      </c>
      <c r="AM251" s="70"/>
      <c r="AN251" s="70"/>
      <c r="AO251" s="70"/>
      <c r="AQ251" s="72"/>
      <c r="AR251" s="73"/>
      <c r="AS251" s="51"/>
      <c r="AU251" s="73"/>
      <c r="AV251" s="73"/>
      <c r="AW251" s="110">
        <f>IF([1]!Contratacion2023[[#This Row],[ADICIÓN/PRÓRROGA]]="NO",0)</f>
        <v>0</v>
      </c>
      <c r="AX251" s="46"/>
      <c r="AY251" s="59"/>
      <c r="AZ251" s="59"/>
      <c r="BA251" s="59"/>
      <c r="BB251" s="254">
        <f>[1]!Contratacion2023[[#This Row],[VALOR INICIAL CONTRATO (NUM)]]+[1]!Contratacion2023[[#This Row],[VALOR CRP ADC]]</f>
        <v>1789515</v>
      </c>
      <c r="BC251" s="237">
        <f>[1]!Contratacion2023[[#This Row],[VALOR INICIAL CONTRATO (NUM)]]+[1]!Contratacion2023[[#This Row],[VALOR CRP ADC]]</f>
        <v>1789515</v>
      </c>
      <c r="BD251" s="237"/>
      <c r="BE251" s="237">
        <f>[1]!Contratacion2023[[#This Row],[VALOR TOTAL DEL CONTRATO]]-[1]!Contratacion2023[[#This Row],[VALOR VIGENTE]]</f>
        <v>0</v>
      </c>
      <c r="BJ251" s="51"/>
      <c r="BL251" s="73"/>
      <c r="BM251" s="51"/>
    </row>
    <row r="252" spans="1:65" x14ac:dyDescent="0.25">
      <c r="A252" s="53" t="s">
        <v>65</v>
      </c>
      <c r="B252" s="54" t="s">
        <v>66</v>
      </c>
      <c r="C252" s="54" t="s">
        <v>67</v>
      </c>
      <c r="D252" s="79" t="s">
        <v>181</v>
      </c>
      <c r="E252" s="54" t="s">
        <v>182</v>
      </c>
      <c r="F252" s="54" t="s">
        <v>265</v>
      </c>
      <c r="G252" s="55" t="s">
        <v>1066</v>
      </c>
      <c r="H252" s="56" t="s">
        <v>1067</v>
      </c>
      <c r="I252" s="57">
        <v>45265</v>
      </c>
      <c r="J252" s="59" t="s">
        <v>85</v>
      </c>
      <c r="K252" s="75" t="s">
        <v>1066</v>
      </c>
      <c r="L252" s="59" t="s">
        <v>1068</v>
      </c>
      <c r="M252" s="60" t="s">
        <v>1069</v>
      </c>
      <c r="N252" s="192" t="s">
        <v>182</v>
      </c>
      <c r="O252" s="61">
        <v>901513705</v>
      </c>
      <c r="P252" s="55">
        <v>4</v>
      </c>
      <c r="Q252" s="57">
        <v>45266</v>
      </c>
      <c r="R252" s="62">
        <v>45281</v>
      </c>
      <c r="S252" s="59" t="s">
        <v>948</v>
      </c>
      <c r="T252" s="63">
        <v>45646</v>
      </c>
      <c r="U252" s="123">
        <v>12</v>
      </c>
      <c r="V252" s="64">
        <v>36443400</v>
      </c>
      <c r="W252" s="123">
        <v>1</v>
      </c>
      <c r="X252" s="65" t="s">
        <v>182</v>
      </c>
      <c r="Y252" s="65" t="s">
        <v>182</v>
      </c>
      <c r="Z252" s="66">
        <v>9900000213</v>
      </c>
      <c r="AA252" s="67" t="s">
        <v>530</v>
      </c>
      <c r="AB252" s="67" t="s">
        <v>531</v>
      </c>
      <c r="AC252" s="68">
        <v>45208</v>
      </c>
      <c r="AD252" s="67">
        <v>36446400</v>
      </c>
      <c r="AE252" s="72">
        <v>4600000417</v>
      </c>
      <c r="AF252" s="34">
        <v>45267</v>
      </c>
      <c r="AG252" s="69">
        <v>36443400</v>
      </c>
      <c r="AH252" s="37" t="s">
        <v>761</v>
      </c>
      <c r="AI252" s="37" t="str">
        <f>VLOOKUP(AH252,[1]!T_SUPERVISOR[#Data],2,FALSE)</f>
        <v>Profesional Universitario Código 219 Grado 1</v>
      </c>
      <c r="AJ252" s="37" t="s">
        <v>168</v>
      </c>
      <c r="AK252" s="37" t="str">
        <f>VLOOKUP(AJ252,[1]!T_PROCESO[#Data],2,FALSE)</f>
        <v>Dirección Técnica</v>
      </c>
      <c r="AL252" s="38" t="s">
        <v>81</v>
      </c>
      <c r="AM252" s="70"/>
      <c r="AN252" s="70"/>
      <c r="AO252" s="70"/>
      <c r="AQ252" s="72"/>
      <c r="AR252" s="73"/>
      <c r="AS252" s="51"/>
      <c r="AU252" s="73"/>
      <c r="AV252" s="73"/>
      <c r="AW252" s="110">
        <f>IF([1]!Contratacion2023[[#This Row],[ADICIÓN/PRÓRROGA]]="NO",0)</f>
        <v>0</v>
      </c>
      <c r="AX252" s="46"/>
      <c r="AY252" s="59"/>
      <c r="AZ252" s="59"/>
      <c r="BA252" s="59"/>
      <c r="BB252" s="254">
        <f>[1]!Contratacion2023[[#This Row],[VALOR INICIAL CONTRATO (NUM)]]+[1]!Contratacion2023[[#This Row],[VALOR CRP ADC]]</f>
        <v>36443400</v>
      </c>
      <c r="BC252" s="237">
        <f>[1]!Contratacion2023[[#This Row],[VALOR INICIAL CONTRATO (NUM)]]+[1]!Contratacion2023[[#This Row],[VALOR CRP ADC]]</f>
        <v>36443400</v>
      </c>
      <c r="BD252" s="237"/>
      <c r="BE252" s="237">
        <f>[1]!Contratacion2023[[#This Row],[VALOR TOTAL DEL CONTRATO]]-[1]!Contratacion2023[[#This Row],[VALOR VIGENTE]]</f>
        <v>0</v>
      </c>
      <c r="BJ252" s="51"/>
      <c r="BL252" s="73"/>
      <c r="BM252" s="51"/>
    </row>
    <row r="253" spans="1:65" x14ac:dyDescent="0.25">
      <c r="A253" s="53" t="s">
        <v>65</v>
      </c>
      <c r="B253" s="54" t="s">
        <v>66</v>
      </c>
      <c r="C253" s="54" t="s">
        <v>67</v>
      </c>
      <c r="D253" s="79" t="s">
        <v>181</v>
      </c>
      <c r="E253" s="54" t="s">
        <v>182</v>
      </c>
      <c r="F253" s="54" t="s">
        <v>265</v>
      </c>
      <c r="G253" s="55" t="s">
        <v>1070</v>
      </c>
      <c r="H253" s="56" t="s">
        <v>1071</v>
      </c>
      <c r="I253" s="57">
        <v>45265</v>
      </c>
      <c r="J253" s="59" t="s">
        <v>85</v>
      </c>
      <c r="K253" s="75" t="s">
        <v>1070</v>
      </c>
      <c r="L253" s="59" t="s">
        <v>1072</v>
      </c>
      <c r="M253" s="60" t="s">
        <v>1073</v>
      </c>
      <c r="N253" s="192" t="s">
        <v>182</v>
      </c>
      <c r="O253" s="61">
        <v>890314970</v>
      </c>
      <c r="P253" s="55">
        <v>7</v>
      </c>
      <c r="Q253" s="57">
        <v>45267</v>
      </c>
      <c r="R253" s="62">
        <v>45278</v>
      </c>
      <c r="S253" s="59" t="s">
        <v>948</v>
      </c>
      <c r="T253" s="63">
        <v>45520</v>
      </c>
      <c r="U253" s="123">
        <v>8</v>
      </c>
      <c r="V253" s="64">
        <v>41998000</v>
      </c>
      <c r="W253" s="123">
        <v>1</v>
      </c>
      <c r="X253" s="65" t="s">
        <v>182</v>
      </c>
      <c r="Y253" s="65" t="s">
        <v>182</v>
      </c>
      <c r="Z253" s="66">
        <v>9900000239</v>
      </c>
      <c r="AA253" s="67" t="s">
        <v>530</v>
      </c>
      <c r="AB253" s="67" t="s">
        <v>531</v>
      </c>
      <c r="AC253" s="68">
        <v>45238</v>
      </c>
      <c r="AD253" s="67">
        <v>30000000</v>
      </c>
      <c r="AE253" s="72">
        <v>4600000419</v>
      </c>
      <c r="AF253" s="34">
        <v>45271</v>
      </c>
      <c r="AG253" s="69">
        <v>29238000</v>
      </c>
      <c r="AH253" s="37" t="s">
        <v>761</v>
      </c>
      <c r="AI253" s="37" t="str">
        <f>VLOOKUP(AH253,[1]!T_SUPERVISOR[#Data],2,FALSE)</f>
        <v>Profesional Universitario Código 219 Grado 1</v>
      </c>
      <c r="AJ253" s="37" t="s">
        <v>168</v>
      </c>
      <c r="AK253" s="37" t="str">
        <f>VLOOKUP(AJ253,[1]!T_PROCESO[#Data],2,FALSE)</f>
        <v>Dirección Técnica</v>
      </c>
      <c r="AL253" s="38" t="s">
        <v>81</v>
      </c>
      <c r="AM253" s="70"/>
      <c r="AN253" s="70"/>
      <c r="AO253" s="70"/>
      <c r="AQ253" s="72"/>
      <c r="AR253" s="73"/>
      <c r="AS253" s="51"/>
      <c r="AU253" s="73"/>
      <c r="AV253" s="73"/>
      <c r="AW253" s="110">
        <f>IF([1]!Contratacion2023[[#This Row],[ADICIÓN/PRÓRROGA]]="NO",0)</f>
        <v>0</v>
      </c>
      <c r="AX253" s="46"/>
      <c r="AY253" s="59"/>
      <c r="AZ253" s="59"/>
      <c r="BA253" s="59"/>
      <c r="BB253" s="254">
        <v>41998000</v>
      </c>
      <c r="BC253" s="278">
        <v>29238000</v>
      </c>
      <c r="BD253" s="278"/>
      <c r="BE253" s="278">
        <f>[1]!Contratacion2023[[#This Row],[VALOR TOTAL DEL CONTRATO]]-[1]!Contratacion2023[[#This Row],[VALOR VIGENTE]]</f>
        <v>12760000</v>
      </c>
      <c r="BJ253" s="51"/>
      <c r="BL253" s="73"/>
      <c r="BM253" s="51"/>
    </row>
    <row r="254" spans="1:65" x14ac:dyDescent="0.25">
      <c r="A254" s="53" t="s">
        <v>65</v>
      </c>
      <c r="B254" s="54" t="s">
        <v>66</v>
      </c>
      <c r="C254" s="54" t="s">
        <v>67</v>
      </c>
      <c r="D254" s="79" t="s">
        <v>68</v>
      </c>
      <c r="E254" s="54" t="s">
        <v>82</v>
      </c>
      <c r="F254" s="54" t="s">
        <v>858</v>
      </c>
      <c r="G254" s="55" t="s">
        <v>1074</v>
      </c>
      <c r="H254" s="56" t="s">
        <v>1075</v>
      </c>
      <c r="I254" s="57">
        <v>45261</v>
      </c>
      <c r="J254" s="59" t="s">
        <v>155</v>
      </c>
      <c r="K254" s="75" t="s">
        <v>1074</v>
      </c>
      <c r="L254" s="59" t="s">
        <v>1076</v>
      </c>
      <c r="M254" s="60" t="s">
        <v>1077</v>
      </c>
      <c r="N254" s="59" t="s">
        <v>106</v>
      </c>
      <c r="O254" s="61">
        <v>1130614729</v>
      </c>
      <c r="P254" s="55">
        <v>9</v>
      </c>
      <c r="Q254" s="57">
        <v>45261</v>
      </c>
      <c r="R254" s="62">
        <v>45267</v>
      </c>
      <c r="S254" s="59" t="s">
        <v>948</v>
      </c>
      <c r="T254" s="63">
        <v>45290</v>
      </c>
      <c r="U254" s="123">
        <v>1</v>
      </c>
      <c r="V254" s="64">
        <v>4817925</v>
      </c>
      <c r="W254" s="123">
        <v>1</v>
      </c>
      <c r="X254" s="65">
        <f>[1]!Contratacion2023[[#This Row],[VALOR INICIAL CONTRATO (NUM)]]/[1]!Contratacion2023[[#This Row],[NO. PAGOS ESTIPULADOS]]</f>
        <v>4817925</v>
      </c>
      <c r="Y254" s="65" t="str" cm="1">
        <f t="array" ref="Y254">_xlfn.XLOOKUP([1]!Contratacion2023[[#This Row],[VALOR CUOTA (NUM)]],[1]LISTAS!$A$114:$A$124,[1]!NIVEL_HONORARIOS_PS[PERFIL])</f>
        <v>ASESOR NIVEL I</v>
      </c>
      <c r="Z254" s="66">
        <v>9900000259</v>
      </c>
      <c r="AA254" s="67" t="s">
        <v>530</v>
      </c>
      <c r="AB254" s="67" t="s">
        <v>531</v>
      </c>
      <c r="AC254" s="68">
        <v>45260</v>
      </c>
      <c r="AD254" s="67">
        <v>4817925</v>
      </c>
      <c r="AE254" s="72">
        <v>4600000413</v>
      </c>
      <c r="AF254" s="34">
        <v>45267</v>
      </c>
      <c r="AG254" s="69">
        <v>4817925</v>
      </c>
      <c r="AH254" s="37" t="s">
        <v>190</v>
      </c>
      <c r="AI254" s="37" t="str">
        <f>VLOOKUP(AH254,[1]!T_SUPERVISOR[#Data],2,FALSE)</f>
        <v>Directora Administrativa y Financiera</v>
      </c>
      <c r="AJ254" s="37" t="s">
        <v>276</v>
      </c>
      <c r="AK254" s="37" t="str">
        <f>VLOOKUP(AJ254,[1]!T_PROCESO[#Data],2,FALSE)</f>
        <v>Dirección Administrativa y Financiera</v>
      </c>
      <c r="AL254" s="38" t="s">
        <v>81</v>
      </c>
      <c r="AM254" s="70"/>
      <c r="AN254" s="70"/>
      <c r="AO254" s="70"/>
      <c r="AQ254" s="72"/>
      <c r="AR254" s="73"/>
      <c r="AS254" s="51"/>
      <c r="AU254" s="73"/>
      <c r="AV254" s="73"/>
      <c r="AW254" s="110">
        <f>IF([1]!Contratacion2023[[#This Row],[ADICIÓN/PRÓRROGA]]="NO",0)</f>
        <v>0</v>
      </c>
      <c r="AX254" s="46"/>
      <c r="AY254" s="59"/>
      <c r="AZ254" s="59"/>
      <c r="BA254" s="59"/>
      <c r="BB254" s="254">
        <f>[1]!Contratacion2023[[#This Row],[VALOR INICIAL CONTRATO (NUM)]]+[1]!Contratacion2023[[#This Row],[VALOR CRP ADC]]</f>
        <v>4817925</v>
      </c>
      <c r="BC254" s="237">
        <f>[1]!Contratacion2023[[#This Row],[VALOR INICIAL CONTRATO (NUM)]]+[1]!Contratacion2023[[#This Row],[VALOR CRP ADC]]</f>
        <v>4817925</v>
      </c>
      <c r="BD254" s="237"/>
      <c r="BE254" s="237">
        <f>[1]!Contratacion2023[[#This Row],[VALOR TOTAL DEL CONTRATO]]-[1]!Contratacion2023[[#This Row],[VALOR VIGENTE]]</f>
        <v>0</v>
      </c>
      <c r="BJ254" s="51"/>
      <c r="BL254" s="73"/>
      <c r="BM254" s="51"/>
    </row>
    <row r="255" spans="1:65" x14ac:dyDescent="0.25">
      <c r="A255" s="53" t="s">
        <v>263</v>
      </c>
      <c r="B255" s="54" t="s">
        <v>264</v>
      </c>
      <c r="C255" s="54" t="s">
        <v>702</v>
      </c>
      <c r="D255" s="79" t="s">
        <v>181</v>
      </c>
      <c r="E255" s="54" t="s">
        <v>182</v>
      </c>
      <c r="F255" s="54" t="s">
        <v>265</v>
      </c>
      <c r="G255" s="55" t="s">
        <v>182</v>
      </c>
      <c r="H255" s="56"/>
      <c r="I255" s="57"/>
      <c r="J255" s="59" t="s">
        <v>85</v>
      </c>
      <c r="K255" s="75" t="s">
        <v>182</v>
      </c>
      <c r="L255" s="59" t="s">
        <v>1078</v>
      </c>
      <c r="M255" s="60" t="s">
        <v>1079</v>
      </c>
      <c r="N255" s="192" t="s">
        <v>182</v>
      </c>
      <c r="O255" s="61" t="s">
        <v>182</v>
      </c>
      <c r="P255" s="55" t="s">
        <v>182</v>
      </c>
      <c r="Q255" s="57" t="s">
        <v>182</v>
      </c>
      <c r="R255" s="62" t="s">
        <v>182</v>
      </c>
      <c r="S255" s="59" t="s">
        <v>182</v>
      </c>
      <c r="T255" s="63" t="s">
        <v>182</v>
      </c>
      <c r="U255" s="123" t="s">
        <v>182</v>
      </c>
      <c r="V255" s="64" t="s">
        <v>182</v>
      </c>
      <c r="W255" s="123" t="s">
        <v>182</v>
      </c>
      <c r="X255" s="65" t="s">
        <v>182</v>
      </c>
      <c r="Y255" s="65" t="s">
        <v>182</v>
      </c>
      <c r="Z255" s="66" t="s">
        <v>182</v>
      </c>
      <c r="AA255" s="67" t="s">
        <v>182</v>
      </c>
      <c r="AB255" s="67" t="s">
        <v>182</v>
      </c>
      <c r="AC255" s="68" t="s">
        <v>182</v>
      </c>
      <c r="AD255" s="67" t="s">
        <v>182</v>
      </c>
      <c r="AE255" s="72" t="s">
        <v>182</v>
      </c>
      <c r="AF255" s="34" t="s">
        <v>182</v>
      </c>
      <c r="AG255" s="69" t="s">
        <v>182</v>
      </c>
      <c r="AH255" s="37" t="s">
        <v>182</v>
      </c>
      <c r="AI255" s="37" t="s">
        <v>182</v>
      </c>
      <c r="AJ255" s="37" t="s">
        <v>182</v>
      </c>
      <c r="AK255" s="37" t="s">
        <v>182</v>
      </c>
      <c r="AL255" s="38" t="s">
        <v>182</v>
      </c>
      <c r="AM255" s="70" t="s">
        <v>182</v>
      </c>
      <c r="AN255" s="70" t="s">
        <v>182</v>
      </c>
      <c r="AO255" s="70" t="s">
        <v>182</v>
      </c>
      <c r="AP255" s="71" t="s">
        <v>182</v>
      </c>
      <c r="AQ255" s="72" t="s">
        <v>182</v>
      </c>
      <c r="AR255" s="73" t="s">
        <v>182</v>
      </c>
      <c r="AS255" s="51" t="s">
        <v>182</v>
      </c>
      <c r="AT255" s="74" t="s">
        <v>182</v>
      </c>
      <c r="AU255" s="73" t="s">
        <v>182</v>
      </c>
      <c r="AV255" s="73" t="s">
        <v>182</v>
      </c>
      <c r="AW255" s="110" t="s">
        <v>182</v>
      </c>
      <c r="AX255" s="46" t="s">
        <v>182</v>
      </c>
      <c r="AY255" s="59" t="s">
        <v>182</v>
      </c>
      <c r="AZ255" s="59" t="s">
        <v>182</v>
      </c>
      <c r="BA255" s="59"/>
      <c r="BB255" s="60"/>
      <c r="BC255" s="59"/>
      <c r="BD255" s="59"/>
      <c r="BE255" s="48">
        <f>[1]!Contratacion2023[[#This Row],[VALOR TOTAL DEL CONTRATO]]-[1]!Contratacion2023[[#This Row],[VALOR VIGENTE]]</f>
        <v>0</v>
      </c>
      <c r="BF255" s="51" t="s">
        <v>182</v>
      </c>
      <c r="BG255" s="51" t="s">
        <v>182</v>
      </c>
      <c r="BH255" s="51" t="s">
        <v>182</v>
      </c>
      <c r="BI255" s="51" t="s">
        <v>182</v>
      </c>
      <c r="BJ255" s="51" t="s">
        <v>182</v>
      </c>
      <c r="BK255" s="73" t="s">
        <v>182</v>
      </c>
      <c r="BL255" s="73" t="s">
        <v>182</v>
      </c>
      <c r="BM255" s="51" t="s">
        <v>182</v>
      </c>
    </row>
    <row r="256" spans="1:65" x14ac:dyDescent="0.25">
      <c r="A256" s="255" t="s">
        <v>263</v>
      </c>
      <c r="B256" s="256" t="s">
        <v>506</v>
      </c>
      <c r="C256" s="256" t="s">
        <v>502</v>
      </c>
      <c r="D256" s="257" t="s">
        <v>181</v>
      </c>
      <c r="E256" s="256" t="s">
        <v>182</v>
      </c>
      <c r="F256" s="216" t="s">
        <v>265</v>
      </c>
      <c r="G256" s="211" t="s">
        <v>1080</v>
      </c>
      <c r="H256" s="258" t="s">
        <v>182</v>
      </c>
      <c r="I256" s="259" t="s">
        <v>182</v>
      </c>
      <c r="K256" s="75" t="s">
        <v>182</v>
      </c>
      <c r="L256" s="59"/>
      <c r="M256" s="60" t="s">
        <v>182</v>
      </c>
      <c r="N256" s="211" t="s">
        <v>182</v>
      </c>
      <c r="O256" s="211" t="s">
        <v>182</v>
      </c>
      <c r="P256" s="211" t="s">
        <v>182</v>
      </c>
      <c r="Q256" s="211" t="s">
        <v>182</v>
      </c>
      <c r="R256" s="211" t="s">
        <v>182</v>
      </c>
      <c r="S256" s="211" t="s">
        <v>182</v>
      </c>
      <c r="T256" s="211" t="s">
        <v>182</v>
      </c>
      <c r="U256" s="211" t="s">
        <v>182</v>
      </c>
      <c r="V256" s="211" t="s">
        <v>182</v>
      </c>
      <c r="W256" s="211" t="s">
        <v>182</v>
      </c>
      <c r="X256" s="211" t="s">
        <v>182</v>
      </c>
      <c r="Y256" s="211" t="s">
        <v>182</v>
      </c>
      <c r="Z256" s="264" t="s">
        <v>182</v>
      </c>
      <c r="AA256" s="265" t="s">
        <v>182</v>
      </c>
      <c r="AB256" s="265" t="s">
        <v>182</v>
      </c>
      <c r="AC256" s="266" t="s">
        <v>182</v>
      </c>
      <c r="AD256" s="265" t="s">
        <v>182</v>
      </c>
      <c r="AE256" s="163" t="s">
        <v>182</v>
      </c>
      <c r="AF256" s="267" t="s">
        <v>182</v>
      </c>
      <c r="AG256" s="268" t="s">
        <v>182</v>
      </c>
      <c r="AH256" s="269" t="s">
        <v>182</v>
      </c>
      <c r="AI256" s="269" t="s">
        <v>182</v>
      </c>
      <c r="AJ256" s="269" t="s">
        <v>182</v>
      </c>
      <c r="AK256" s="269" t="s">
        <v>182</v>
      </c>
      <c r="AL256" s="270" t="s">
        <v>182</v>
      </c>
      <c r="AM256" s="271" t="s">
        <v>182</v>
      </c>
      <c r="AN256" s="271" t="s">
        <v>182</v>
      </c>
      <c r="AO256" s="271" t="s">
        <v>182</v>
      </c>
      <c r="AP256" s="272" t="s">
        <v>182</v>
      </c>
      <c r="AQ256" s="163" t="s">
        <v>182</v>
      </c>
      <c r="AR256" s="273" t="s">
        <v>182</v>
      </c>
      <c r="AS256" s="274" t="s">
        <v>182</v>
      </c>
      <c r="AT256" s="275" t="s">
        <v>182</v>
      </c>
      <c r="AU256" s="273" t="s">
        <v>182</v>
      </c>
      <c r="AV256" s="273" t="s">
        <v>182</v>
      </c>
      <c r="AW256" s="276" t="s">
        <v>182</v>
      </c>
      <c r="AX256" s="277" t="s">
        <v>182</v>
      </c>
      <c r="AY256" s="76" t="s">
        <v>182</v>
      </c>
      <c r="AZ256" s="76" t="s">
        <v>182</v>
      </c>
      <c r="BA256" s="76"/>
      <c r="BB256" s="60"/>
      <c r="BC256" s="76"/>
      <c r="BD256" s="76"/>
      <c r="BE256" s="155"/>
      <c r="BF256" s="274" t="s">
        <v>182</v>
      </c>
      <c r="BG256" s="274" t="s">
        <v>182</v>
      </c>
      <c r="BH256" s="274" t="s">
        <v>182</v>
      </c>
      <c r="BI256" s="274" t="s">
        <v>182</v>
      </c>
      <c r="BJ256" s="274" t="s">
        <v>182</v>
      </c>
      <c r="BK256" s="273" t="s">
        <v>182</v>
      </c>
      <c r="BL256" s="273" t="s">
        <v>182</v>
      </c>
      <c r="BM256" s="274" t="s">
        <v>182</v>
      </c>
    </row>
    <row r="257" spans="1:65" x14ac:dyDescent="0.25">
      <c r="A257" s="53" t="s">
        <v>65</v>
      </c>
      <c r="B257" s="54" t="s">
        <v>66</v>
      </c>
      <c r="C257" s="54" t="s">
        <v>67</v>
      </c>
      <c r="D257" s="79" t="s">
        <v>68</v>
      </c>
      <c r="E257" s="54" t="s">
        <v>82</v>
      </c>
      <c r="F257" s="54" t="s">
        <v>846</v>
      </c>
      <c r="G257" s="55" t="s">
        <v>1081</v>
      </c>
      <c r="H257" s="56" t="s">
        <v>1082</v>
      </c>
      <c r="I257" s="57">
        <v>45267</v>
      </c>
      <c r="J257" s="59" t="s">
        <v>155</v>
      </c>
      <c r="K257" s="75" t="s">
        <v>1081</v>
      </c>
      <c r="L257" s="59" t="s">
        <v>849</v>
      </c>
      <c r="M257" s="60" t="s">
        <v>1083</v>
      </c>
      <c r="N257" s="59" t="s">
        <v>76</v>
      </c>
      <c r="O257" s="61">
        <v>1234188781</v>
      </c>
      <c r="P257" s="55">
        <v>1</v>
      </c>
      <c r="Q257" s="57">
        <v>45267</v>
      </c>
      <c r="R257" s="62">
        <v>45272</v>
      </c>
      <c r="S257" s="59" t="s">
        <v>948</v>
      </c>
      <c r="T257" s="63">
        <v>45290</v>
      </c>
      <c r="U257" s="123">
        <v>1</v>
      </c>
      <c r="V257" s="64">
        <v>1789515</v>
      </c>
      <c r="W257" s="123">
        <v>1</v>
      </c>
      <c r="X257" s="65">
        <f>[1]!Contratacion2023[[#This Row],[VALOR INICIAL CONTRATO (NUM)]]/[1]!Contratacion2023[[#This Row],[NO. PAGOS ESTIPULADOS]]</f>
        <v>1789515</v>
      </c>
      <c r="Y257" s="65" t="str" cm="1">
        <f t="array" ref="Y257">_xlfn.XLOOKUP([1]!Contratacion2023[[#This Row],[VALOR CUOTA (NUM)]],[1]LISTAS!$A$114:$A$124,[1]!NIVEL_HONORARIOS_PS[PERFIL])</f>
        <v>ASISTENCIAL NIVEL II</v>
      </c>
      <c r="Z257" s="66">
        <v>9900000227</v>
      </c>
      <c r="AA257" s="67" t="s">
        <v>571</v>
      </c>
      <c r="AB257" s="67" t="s">
        <v>531</v>
      </c>
      <c r="AC257" s="68">
        <v>45217</v>
      </c>
      <c r="AD257" s="67">
        <v>47588360</v>
      </c>
      <c r="AE257" s="72">
        <v>4600000420</v>
      </c>
      <c r="AF257" s="34">
        <v>45271</v>
      </c>
      <c r="AG257" s="69">
        <v>1789515</v>
      </c>
      <c r="AH257" s="37" t="s">
        <v>140</v>
      </c>
      <c r="AI257" s="37" t="str">
        <f>VLOOKUP(AH257,[1]!T_SUPERVISOR[#Data],2,FALSE)</f>
        <v>Directora Técnica</v>
      </c>
      <c r="AJ257" s="37" t="s">
        <v>286</v>
      </c>
      <c r="AK257" s="37" t="str">
        <f>VLOOKUP(AJ257,[1]!T_PROCESO[#Data],2,FALSE)</f>
        <v>Dirección Técnica</v>
      </c>
      <c r="AL257" s="38" t="s">
        <v>81</v>
      </c>
      <c r="AM257" s="70"/>
      <c r="AN257" s="70"/>
      <c r="AO257" s="70"/>
      <c r="AQ257" s="72"/>
      <c r="AR257" s="73"/>
      <c r="AS257" s="51"/>
      <c r="AU257" s="73"/>
      <c r="AV257" s="73"/>
      <c r="AW257" s="110">
        <f>IF([1]!Contratacion2023[[#This Row],[ADICIÓN/PRÓRROGA]]="NO",0)</f>
        <v>0</v>
      </c>
      <c r="AX257" s="46"/>
      <c r="AY257" s="59"/>
      <c r="AZ257" s="59"/>
      <c r="BA257" s="59"/>
      <c r="BB257" s="254">
        <f>[1]!Contratacion2023[[#This Row],[VALOR INICIAL CONTRATO (NUM)]]+[1]!Contratacion2023[[#This Row],[VALOR CRP ADC]]</f>
        <v>1789515</v>
      </c>
      <c r="BC257" s="237">
        <f>[1]!Contratacion2023[[#This Row],[VALOR INICIAL CONTRATO (NUM)]]+[1]!Contratacion2023[[#This Row],[VALOR CRP ADC]]</f>
        <v>1789515</v>
      </c>
      <c r="BD257" s="237"/>
      <c r="BE257" s="237">
        <f>[1]!Contratacion2023[[#This Row],[VALOR TOTAL DEL CONTRATO]]-[1]!Contratacion2023[[#This Row],[VALOR VIGENTE]]</f>
        <v>0</v>
      </c>
      <c r="BJ257" s="51"/>
      <c r="BL257" s="73"/>
      <c r="BM257" s="51"/>
    </row>
    <row r="258" spans="1:65" x14ac:dyDescent="0.25">
      <c r="A258" s="53" t="s">
        <v>65</v>
      </c>
      <c r="B258" s="54" t="s">
        <v>66</v>
      </c>
      <c r="C258" s="54" t="s">
        <v>67</v>
      </c>
      <c r="D258" s="79" t="s">
        <v>181</v>
      </c>
      <c r="E258" s="54" t="s">
        <v>182</v>
      </c>
      <c r="F258" s="54" t="s">
        <v>265</v>
      </c>
      <c r="G258" s="55" t="s">
        <v>1084</v>
      </c>
      <c r="H258" s="56" t="s">
        <v>1085</v>
      </c>
      <c r="I258" s="57">
        <v>45280</v>
      </c>
      <c r="J258" s="59" t="s">
        <v>85</v>
      </c>
      <c r="K258" s="75" t="s">
        <v>1084</v>
      </c>
      <c r="L258" s="59" t="s">
        <v>1086</v>
      </c>
      <c r="M258" s="60" t="s">
        <v>1087</v>
      </c>
      <c r="N258" s="192" t="s">
        <v>182</v>
      </c>
      <c r="O258" s="61">
        <v>830121696</v>
      </c>
      <c r="P258" s="55">
        <v>6</v>
      </c>
      <c r="Q258" s="57">
        <v>45281</v>
      </c>
      <c r="R258" s="62">
        <v>45288</v>
      </c>
      <c r="S258" s="59" t="s">
        <v>948</v>
      </c>
      <c r="T258" s="63">
        <v>45653</v>
      </c>
      <c r="U258" s="123">
        <v>1</v>
      </c>
      <c r="V258" s="64">
        <v>11500000</v>
      </c>
      <c r="W258" s="123">
        <v>1</v>
      </c>
      <c r="X258" s="65" t="s">
        <v>182</v>
      </c>
      <c r="Y258" s="65" t="s">
        <v>182</v>
      </c>
      <c r="Z258" s="66">
        <v>9900000214</v>
      </c>
      <c r="AA258" s="67" t="s">
        <v>1088</v>
      </c>
      <c r="AB258" s="67" t="s">
        <v>531</v>
      </c>
      <c r="AC258" s="68">
        <v>45208</v>
      </c>
      <c r="AD258" s="67">
        <v>11500000</v>
      </c>
      <c r="AE258" s="72">
        <v>4600000429</v>
      </c>
      <c r="AF258" s="34">
        <v>45281</v>
      </c>
      <c r="AG258" s="69">
        <v>11500000</v>
      </c>
      <c r="AH258" s="37" t="s">
        <v>761</v>
      </c>
      <c r="AI258" s="37" t="str">
        <f>VLOOKUP(AH258,[1]!T_SUPERVISOR[#Data],2,FALSE)</f>
        <v>Profesional Universitario Código 219 Grado 1</v>
      </c>
      <c r="AJ258" s="37" t="s">
        <v>168</v>
      </c>
      <c r="AK258" s="37" t="str">
        <f>VLOOKUP(AJ258,[1]!T_PROCESO[#Data],2,FALSE)</f>
        <v>Dirección Técnica</v>
      </c>
      <c r="AL258" s="38" t="s">
        <v>81</v>
      </c>
      <c r="AM258" s="70"/>
      <c r="AN258" s="70"/>
      <c r="AO258" s="70"/>
      <c r="AQ258" s="72"/>
      <c r="AR258" s="73"/>
      <c r="AS258" s="51"/>
      <c r="AU258" s="73"/>
      <c r="AV258" s="73"/>
      <c r="AW258" s="110">
        <f>IF([1]!Contratacion2023[[#This Row],[ADICIÓN/PRÓRROGA]]="NO",0)</f>
        <v>0</v>
      </c>
      <c r="AX258" s="46"/>
      <c r="AY258" s="59"/>
      <c r="AZ258" s="59"/>
      <c r="BA258" s="59"/>
      <c r="BB258" s="254">
        <f>[1]!Contratacion2023[[#This Row],[VALOR INICIAL CONTRATO (NUM)]]+[1]!Contratacion2023[[#This Row],[VALOR CRP ADC]]</f>
        <v>11500000</v>
      </c>
      <c r="BC258" s="237">
        <f>[1]!Contratacion2023[[#This Row],[VALOR INICIAL CONTRATO (NUM)]]+[1]!Contratacion2023[[#This Row],[VALOR CRP ADC]]</f>
        <v>11500000</v>
      </c>
      <c r="BD258" s="237"/>
      <c r="BE258" s="237">
        <f>[1]!Contratacion2023[[#This Row],[VALOR TOTAL DEL CONTRATO]]-[1]!Contratacion2023[[#This Row],[VALOR VIGENTE]]</f>
        <v>0</v>
      </c>
      <c r="BJ258" s="51"/>
      <c r="BL258" s="73"/>
      <c r="BM258" s="51"/>
    </row>
    <row r="259" spans="1:65" x14ac:dyDescent="0.25">
      <c r="A259" s="53"/>
      <c r="H259" s="203"/>
      <c r="I259" s="57"/>
      <c r="K259" s="58"/>
      <c r="L259" s="59"/>
      <c r="N259" s="59"/>
      <c r="O259" s="61"/>
      <c r="P259" s="55"/>
      <c r="Q259" s="57"/>
      <c r="R259" s="62"/>
      <c r="S259" s="59"/>
      <c r="T259" s="63"/>
      <c r="U259" s="123"/>
      <c r="V259" s="64"/>
      <c r="W259" s="27"/>
      <c r="X259" s="65"/>
      <c r="Y259" s="65"/>
      <c r="Z259" s="66"/>
      <c r="AA259" s="67"/>
      <c r="AB259" s="67"/>
      <c r="AC259" s="68"/>
      <c r="AD259" s="67"/>
      <c r="AE259" s="72"/>
      <c r="AF259" s="34"/>
      <c r="AG259" s="69"/>
      <c r="AH259" s="37"/>
      <c r="AI259" s="37"/>
      <c r="AJ259" s="37"/>
      <c r="AM259" s="70"/>
      <c r="AN259" s="70"/>
      <c r="AO259" s="70"/>
      <c r="AQ259" s="72"/>
      <c r="AR259" s="73"/>
      <c r="AS259" s="51"/>
      <c r="AU259" s="73"/>
      <c r="AV259" s="73"/>
      <c r="AW259" s="110"/>
      <c r="AX259" s="46"/>
      <c r="AY259" s="59"/>
      <c r="AZ259" s="59"/>
      <c r="BA259" s="59"/>
      <c r="BB259" s="47"/>
      <c r="BC259" s="59"/>
      <c r="BD259" s="59"/>
      <c r="BE259" s="48">
        <f>[1]!Contratacion2023[[#This Row],[VALOR TOTAL DEL CONTRATO]]-[1]!Contratacion2023[[#This Row],[VALOR VIGENTE]]</f>
        <v>0</v>
      </c>
      <c r="BJ259" s="51"/>
      <c r="BL259" s="73"/>
      <c r="BM259" s="51"/>
    </row>
    <row r="260" spans="1:65" x14ac:dyDescent="0.25">
      <c r="A260" s="53"/>
      <c r="H260" s="203"/>
      <c r="I260" s="57"/>
      <c r="K260" s="58"/>
      <c r="L260" s="59"/>
      <c r="N260" s="59"/>
      <c r="O260" s="61"/>
      <c r="P260" s="55"/>
      <c r="Q260" s="57"/>
      <c r="R260" s="62"/>
      <c r="S260" s="59"/>
      <c r="T260" s="63"/>
      <c r="U260" s="123"/>
      <c r="V260" s="64"/>
      <c r="W260" s="27"/>
      <c r="X260" s="65"/>
      <c r="Y260" s="65"/>
      <c r="Z260" s="66"/>
      <c r="AA260" s="67"/>
      <c r="AB260" s="67"/>
      <c r="AC260" s="68"/>
      <c r="AD260" s="67"/>
      <c r="AE260" s="72"/>
      <c r="AF260" s="34"/>
      <c r="AG260" s="69"/>
      <c r="AH260" s="37"/>
      <c r="AI260" s="37"/>
      <c r="AJ260" s="37"/>
      <c r="AM260" s="70"/>
      <c r="AN260" s="70"/>
      <c r="AO260" s="70"/>
      <c r="AQ260" s="72"/>
      <c r="AR260" s="73"/>
      <c r="AS260" s="51"/>
      <c r="AU260" s="73"/>
      <c r="AV260" s="73"/>
      <c r="AW260" s="110"/>
      <c r="AX260" s="46"/>
      <c r="AY260" s="59"/>
      <c r="AZ260" s="59"/>
      <c r="BA260" s="59"/>
      <c r="BB260" s="47"/>
      <c r="BC260" s="59"/>
      <c r="BD260" s="59"/>
      <c r="BE260" s="48">
        <f>[1]!Contratacion2023[[#This Row],[VALOR TOTAL DEL CONTRATO]]-[1]!Contratacion2023[[#This Row],[VALOR VIGENTE]]</f>
        <v>0</v>
      </c>
      <c r="BJ260" s="51"/>
      <c r="BL260" s="73"/>
      <c r="BM260" s="51"/>
    </row>
    <row r="261" spans="1:65" x14ac:dyDescent="0.25">
      <c r="A261" s="53"/>
      <c r="H261" s="203"/>
      <c r="I261" s="57"/>
      <c r="K261" s="58"/>
      <c r="L261" s="59"/>
      <c r="N261" s="59"/>
      <c r="O261" s="61"/>
      <c r="P261" s="55"/>
      <c r="Q261" s="57"/>
      <c r="R261" s="62"/>
      <c r="S261" s="59"/>
      <c r="T261" s="63"/>
      <c r="U261" s="123"/>
      <c r="V261" s="64"/>
      <c r="W261" s="27"/>
      <c r="X261" s="65"/>
      <c r="Y261" s="65"/>
      <c r="Z261" s="66"/>
      <c r="AA261" s="67"/>
      <c r="AB261" s="67"/>
      <c r="AC261" s="68"/>
      <c r="AD261" s="67"/>
      <c r="AE261" s="72"/>
      <c r="AF261" s="34"/>
      <c r="AG261" s="69"/>
      <c r="AH261" s="37"/>
      <c r="AI261" s="37"/>
      <c r="AJ261" s="37"/>
      <c r="AM261" s="70"/>
      <c r="AN261" s="70"/>
      <c r="AO261" s="70"/>
      <c r="AQ261" s="72"/>
      <c r="AR261" s="73"/>
      <c r="AS261" s="51"/>
      <c r="AU261" s="73"/>
      <c r="AV261" s="73"/>
      <c r="AW261" s="110"/>
      <c r="AX261" s="46"/>
      <c r="AY261" s="59"/>
      <c r="AZ261" s="59"/>
      <c r="BA261" s="59"/>
      <c r="BB261" s="47"/>
      <c r="BC261" s="59"/>
      <c r="BD261" s="59"/>
      <c r="BE261" s="48">
        <f>[1]!Contratacion2023[[#This Row],[VALOR TOTAL DEL CONTRATO]]-[1]!Contratacion2023[[#This Row],[VALOR VIGENTE]]</f>
        <v>0</v>
      </c>
      <c r="BJ261" s="51"/>
      <c r="BL261" s="73"/>
      <c r="BM261" s="51"/>
    </row>
    <row r="262" spans="1:65" x14ac:dyDescent="0.25">
      <c r="A262" s="53"/>
      <c r="H262" s="203"/>
      <c r="I262" s="57"/>
      <c r="K262" s="58"/>
      <c r="L262" s="59"/>
      <c r="N262" s="59"/>
      <c r="O262" s="61"/>
      <c r="P262" s="55"/>
      <c r="Q262" s="57"/>
      <c r="R262" s="62"/>
      <c r="S262" s="59"/>
      <c r="T262" s="63"/>
      <c r="U262" s="123"/>
      <c r="V262" s="64"/>
      <c r="W262" s="27"/>
      <c r="X262" s="65"/>
      <c r="Y262" s="65"/>
      <c r="Z262" s="66"/>
      <c r="AA262" s="67"/>
      <c r="AB262" s="67"/>
      <c r="AC262" s="68"/>
      <c r="AD262" s="67"/>
      <c r="AE262" s="72"/>
      <c r="AF262" s="34"/>
      <c r="AG262" s="69"/>
      <c r="AH262" s="37"/>
      <c r="AI262" s="37"/>
      <c r="AJ262" s="37"/>
      <c r="AM262" s="70"/>
      <c r="AN262" s="70"/>
      <c r="AO262" s="70"/>
      <c r="AQ262" s="72"/>
      <c r="AR262" s="73"/>
      <c r="AS262" s="51"/>
      <c r="AU262" s="73"/>
      <c r="AV262" s="73"/>
      <c r="AW262" s="110"/>
      <c r="AX262" s="46"/>
      <c r="AY262" s="59"/>
      <c r="AZ262" s="59"/>
      <c r="BA262" s="59"/>
      <c r="BB262" s="47"/>
      <c r="BC262" s="59"/>
      <c r="BD262" s="59"/>
      <c r="BE262" s="48">
        <f>[1]!Contratacion2023[[#This Row],[VALOR TOTAL DEL CONTRATO]]-[1]!Contratacion2023[[#This Row],[VALOR VIGENTE]]</f>
        <v>0</v>
      </c>
      <c r="BJ262" s="51"/>
      <c r="BL262" s="73"/>
      <c r="BM262" s="51"/>
    </row>
    <row r="263" spans="1:65" x14ac:dyDescent="0.25">
      <c r="A263" s="53"/>
      <c r="H263" s="203"/>
      <c r="I263" s="57"/>
      <c r="K263" s="58"/>
      <c r="L263" s="59"/>
      <c r="N263" s="59"/>
      <c r="O263" s="61"/>
      <c r="P263" s="55"/>
      <c r="Q263" s="57"/>
      <c r="R263" s="62"/>
      <c r="S263" s="59"/>
      <c r="T263" s="63"/>
      <c r="U263" s="123"/>
      <c r="V263" s="64"/>
      <c r="W263" s="27"/>
      <c r="X263" s="65"/>
      <c r="Y263" s="65"/>
      <c r="Z263" s="66"/>
      <c r="AA263" s="67"/>
      <c r="AB263" s="67"/>
      <c r="AC263" s="68"/>
      <c r="AD263" s="67"/>
      <c r="AE263" s="72"/>
      <c r="AF263" s="34"/>
      <c r="AG263" s="69"/>
      <c r="AH263" s="37"/>
      <c r="AI263" s="37"/>
      <c r="AJ263" s="37"/>
      <c r="AM263" s="70"/>
      <c r="AN263" s="70"/>
      <c r="AO263" s="70"/>
      <c r="AQ263" s="72"/>
      <c r="AR263" s="73"/>
      <c r="AS263" s="51"/>
      <c r="AU263" s="73"/>
      <c r="AV263" s="73"/>
      <c r="AW263" s="110"/>
      <c r="AX263" s="46"/>
      <c r="AY263" s="59"/>
      <c r="AZ263" s="59"/>
      <c r="BA263" s="59"/>
      <c r="BB263" s="47"/>
      <c r="BC263" s="59"/>
      <c r="BD263" s="59"/>
      <c r="BE263" s="48">
        <f>[1]!Contratacion2023[[#This Row],[VALOR TOTAL DEL CONTRATO]]-[1]!Contratacion2023[[#This Row],[VALOR VIGENTE]]</f>
        <v>0</v>
      </c>
      <c r="BJ263" s="51"/>
      <c r="BL263" s="73"/>
      <c r="BM263" s="51"/>
    </row>
    <row r="264" spans="1:65" x14ac:dyDescent="0.25">
      <c r="A264" s="53"/>
      <c r="H264" s="203"/>
      <c r="I264" s="57"/>
      <c r="K264" s="58"/>
      <c r="L264" s="59"/>
      <c r="N264" s="59"/>
      <c r="O264" s="61"/>
      <c r="P264" s="55"/>
      <c r="Q264" s="57"/>
      <c r="R264" s="62"/>
      <c r="S264" s="59"/>
      <c r="T264" s="63"/>
      <c r="U264" s="123"/>
      <c r="V264" s="64"/>
      <c r="W264" s="27"/>
      <c r="X264" s="65"/>
      <c r="Y264" s="65"/>
      <c r="Z264" s="66"/>
      <c r="AA264" s="67"/>
      <c r="AB264" s="67"/>
      <c r="AC264" s="68"/>
      <c r="AD264" s="67"/>
      <c r="AE264" s="72"/>
      <c r="AF264" s="34"/>
      <c r="AG264" s="69"/>
      <c r="AH264" s="37"/>
      <c r="AI264" s="37"/>
      <c r="AJ264" s="37"/>
      <c r="AM264" s="70"/>
      <c r="AN264" s="70"/>
      <c r="AO264" s="70"/>
      <c r="AQ264" s="72"/>
      <c r="AR264" s="73"/>
      <c r="AS264" s="51"/>
      <c r="AU264" s="73"/>
      <c r="AV264" s="73"/>
      <c r="AW264" s="110"/>
      <c r="AX264" s="46"/>
      <c r="AY264" s="59"/>
      <c r="AZ264" s="59"/>
      <c r="BA264" s="59"/>
      <c r="BB264" s="47"/>
      <c r="BC264" s="59"/>
      <c r="BD264" s="59"/>
      <c r="BE264" s="48">
        <f>[1]!Contratacion2023[[#This Row],[VALOR TOTAL DEL CONTRATO]]-[1]!Contratacion2023[[#This Row],[VALOR VIGENTE]]</f>
        <v>0</v>
      </c>
      <c r="BJ264" s="51"/>
      <c r="BL264" s="73"/>
      <c r="BM264" s="51"/>
    </row>
    <row r="265" spans="1:65" x14ac:dyDescent="0.25">
      <c r="A265" s="53"/>
      <c r="H265" s="203"/>
      <c r="I265" s="57"/>
      <c r="K265" s="58"/>
      <c r="L265" s="59"/>
      <c r="N265" s="59"/>
      <c r="O265" s="61"/>
      <c r="P265" s="55"/>
      <c r="Q265" s="57"/>
      <c r="R265" s="62"/>
      <c r="S265" s="59"/>
      <c r="T265" s="63"/>
      <c r="U265" s="123"/>
      <c r="V265" s="64"/>
      <c r="W265" s="27"/>
      <c r="X265" s="65"/>
      <c r="Y265" s="65"/>
      <c r="Z265" s="66"/>
      <c r="AA265" s="67"/>
      <c r="AB265" s="67"/>
      <c r="AC265" s="68"/>
      <c r="AD265" s="67"/>
      <c r="AE265" s="72"/>
      <c r="AF265" s="34"/>
      <c r="AG265" s="69"/>
      <c r="AH265" s="37"/>
      <c r="AI265" s="37"/>
      <c r="AJ265" s="37"/>
      <c r="AM265" s="70"/>
      <c r="AN265" s="70"/>
      <c r="AO265" s="70"/>
      <c r="AQ265" s="72"/>
      <c r="AR265" s="73"/>
      <c r="AS265" s="51"/>
      <c r="AU265" s="73"/>
      <c r="AV265" s="73"/>
      <c r="AW265" s="110"/>
      <c r="AX265" s="46"/>
      <c r="AY265" s="59"/>
      <c r="AZ265" s="59"/>
      <c r="BA265" s="59"/>
      <c r="BB265" s="47"/>
      <c r="BC265" s="59"/>
      <c r="BD265" s="59"/>
      <c r="BE265" s="48">
        <f>[1]!Contratacion2023[[#This Row],[VALOR TOTAL DEL CONTRATO]]-[1]!Contratacion2023[[#This Row],[VALOR VIGENTE]]</f>
        <v>0</v>
      </c>
      <c r="BJ265" s="51"/>
      <c r="BL265" s="73"/>
      <c r="BM265" s="51"/>
    </row>
    <row r="266" spans="1:65" x14ac:dyDescent="0.25">
      <c r="A266" s="53"/>
      <c r="H266" s="203"/>
      <c r="I266" s="57"/>
      <c r="K266" s="58"/>
      <c r="L266" s="59"/>
      <c r="N266" s="59"/>
      <c r="O266" s="61"/>
      <c r="P266" s="55"/>
      <c r="Q266" s="57"/>
      <c r="R266" s="62"/>
      <c r="S266" s="59"/>
      <c r="T266" s="63"/>
      <c r="U266" s="123"/>
      <c r="V266" s="64"/>
      <c r="W266" s="27"/>
      <c r="X266" s="65"/>
      <c r="Y266" s="65"/>
      <c r="Z266" s="66"/>
      <c r="AA266" s="67"/>
      <c r="AB266" s="67"/>
      <c r="AC266" s="68"/>
      <c r="AD266" s="67"/>
      <c r="AE266" s="72"/>
      <c r="AF266" s="34"/>
      <c r="AG266" s="69"/>
      <c r="AH266" s="37"/>
      <c r="AI266" s="37"/>
      <c r="AJ266" s="37"/>
      <c r="AM266" s="70"/>
      <c r="AN266" s="70"/>
      <c r="AO266" s="70"/>
      <c r="AQ266" s="72"/>
      <c r="AR266" s="73"/>
      <c r="AS266" s="51"/>
      <c r="AU266" s="73"/>
      <c r="AV266" s="73"/>
      <c r="AW266" s="110"/>
      <c r="AX266" s="46"/>
      <c r="AY266" s="59"/>
      <c r="AZ266" s="59"/>
      <c r="BA266" s="59"/>
      <c r="BB266" s="47"/>
      <c r="BC266" s="59"/>
      <c r="BD266" s="59"/>
      <c r="BE266" s="48">
        <f>[1]!Contratacion2023[[#This Row],[VALOR TOTAL DEL CONTRATO]]-[1]!Contratacion2023[[#This Row],[VALOR VIGENTE]]</f>
        <v>0</v>
      </c>
      <c r="BJ266" s="51"/>
      <c r="BL266" s="73"/>
      <c r="BM266" s="51"/>
    </row>
    <row r="267" spans="1:65" x14ac:dyDescent="0.25">
      <c r="A267" s="53"/>
      <c r="H267" s="203"/>
      <c r="I267" s="57"/>
      <c r="K267" s="58"/>
      <c r="L267" s="59"/>
      <c r="N267" s="59"/>
      <c r="O267" s="61"/>
      <c r="P267" s="55"/>
      <c r="Q267" s="57"/>
      <c r="R267" s="62"/>
      <c r="S267" s="59"/>
      <c r="T267" s="63"/>
      <c r="U267" s="123"/>
      <c r="V267" s="64"/>
      <c r="W267" s="27"/>
      <c r="X267" s="65"/>
      <c r="Y267" s="65"/>
      <c r="Z267" s="66"/>
      <c r="AA267" s="67"/>
      <c r="AB267" s="67"/>
      <c r="AC267" s="68"/>
      <c r="AD267" s="67"/>
      <c r="AE267" s="72"/>
      <c r="AF267" s="34"/>
      <c r="AG267" s="69"/>
      <c r="AH267" s="37"/>
      <c r="AI267" s="37"/>
      <c r="AJ267" s="37"/>
      <c r="AM267" s="70"/>
      <c r="AN267" s="70"/>
      <c r="AO267" s="70"/>
      <c r="AQ267" s="72"/>
      <c r="AR267" s="73"/>
      <c r="AS267" s="51"/>
      <c r="AU267" s="73"/>
      <c r="AV267" s="73"/>
      <c r="AW267" s="110"/>
      <c r="AX267" s="46"/>
      <c r="AY267" s="59"/>
      <c r="AZ267" s="59"/>
      <c r="BA267" s="59"/>
      <c r="BB267" s="47"/>
      <c r="BC267" s="59"/>
      <c r="BD267" s="59"/>
      <c r="BE267" s="48">
        <f>[1]!Contratacion2023[[#This Row],[VALOR TOTAL DEL CONTRATO]]-[1]!Contratacion2023[[#This Row],[VALOR VIGENTE]]</f>
        <v>0</v>
      </c>
      <c r="BJ267" s="51"/>
      <c r="BL267" s="73"/>
      <c r="BM267" s="51"/>
    </row>
    <row r="268" spans="1:65" x14ac:dyDescent="0.25">
      <c r="A268" s="53"/>
      <c r="H268" s="203"/>
      <c r="I268" s="57"/>
      <c r="K268" s="58"/>
      <c r="L268" s="59"/>
      <c r="N268" s="59"/>
      <c r="O268" s="61"/>
      <c r="P268" s="55"/>
      <c r="Q268" s="57"/>
      <c r="R268" s="62"/>
      <c r="S268" s="59"/>
      <c r="T268" s="63"/>
      <c r="U268" s="123"/>
      <c r="V268" s="64"/>
      <c r="W268" s="27"/>
      <c r="X268" s="65"/>
      <c r="Y268" s="65"/>
      <c r="Z268" s="66"/>
      <c r="AA268" s="67"/>
      <c r="AB268" s="67"/>
      <c r="AC268" s="68"/>
      <c r="AD268" s="67"/>
      <c r="AE268" s="72"/>
      <c r="AF268" s="34"/>
      <c r="AG268" s="69"/>
      <c r="AH268" s="37"/>
      <c r="AI268" s="37"/>
      <c r="AJ268" s="37"/>
      <c r="AM268" s="70"/>
      <c r="AN268" s="70"/>
      <c r="AO268" s="70"/>
      <c r="AQ268" s="72"/>
      <c r="AR268" s="73"/>
      <c r="AS268" s="51"/>
      <c r="AU268" s="73"/>
      <c r="AV268" s="73"/>
      <c r="AW268" s="110"/>
      <c r="AX268" s="46"/>
      <c r="AY268" s="59"/>
      <c r="AZ268" s="59"/>
      <c r="BA268" s="59"/>
      <c r="BB268" s="47"/>
      <c r="BC268" s="59"/>
      <c r="BD268" s="59"/>
      <c r="BE268" s="48">
        <f>[1]!Contratacion2023[[#This Row],[VALOR TOTAL DEL CONTRATO]]-[1]!Contratacion2023[[#This Row],[VALOR VIGENTE]]</f>
        <v>0</v>
      </c>
      <c r="BJ268" s="51"/>
      <c r="BL268" s="73"/>
      <c r="BM268" s="51"/>
    </row>
    <row r="269" spans="1:65" x14ac:dyDescent="0.25">
      <c r="A269" s="53"/>
      <c r="H269" s="203"/>
      <c r="I269" s="57"/>
      <c r="K269" s="58"/>
      <c r="L269" s="59"/>
      <c r="N269" s="59"/>
      <c r="O269" s="61"/>
      <c r="P269" s="55"/>
      <c r="Q269" s="57"/>
      <c r="R269" s="62"/>
      <c r="S269" s="59"/>
      <c r="T269" s="63"/>
      <c r="U269" s="123"/>
      <c r="V269" s="64"/>
      <c r="W269" s="27"/>
      <c r="X269" s="65"/>
      <c r="Y269" s="65"/>
      <c r="Z269" s="66"/>
      <c r="AA269" s="67"/>
      <c r="AB269" s="67"/>
      <c r="AC269" s="68"/>
      <c r="AD269" s="67"/>
      <c r="AE269" s="72"/>
      <c r="AF269" s="34"/>
      <c r="AG269" s="69"/>
      <c r="AH269" s="37"/>
      <c r="AI269" s="37"/>
      <c r="AJ269" s="37"/>
      <c r="AM269" s="70"/>
      <c r="AN269" s="70"/>
      <c r="AO269" s="70"/>
      <c r="AQ269" s="72"/>
      <c r="AR269" s="73"/>
      <c r="AS269" s="51"/>
      <c r="AU269" s="73"/>
      <c r="AV269" s="73"/>
      <c r="AW269" s="110"/>
      <c r="AX269" s="46"/>
      <c r="AY269" s="59"/>
      <c r="AZ269" s="59"/>
      <c r="BA269" s="59"/>
      <c r="BB269" s="47"/>
      <c r="BC269" s="59"/>
      <c r="BD269" s="59"/>
      <c r="BE269" s="48">
        <f>[1]!Contratacion2023[[#This Row],[VALOR TOTAL DEL CONTRATO]]-[1]!Contratacion2023[[#This Row],[VALOR VIGENTE]]</f>
        <v>0</v>
      </c>
      <c r="BJ269" s="51"/>
      <c r="BL269" s="73"/>
      <c r="BM269" s="51"/>
    </row>
    <row r="270" spans="1:65" x14ac:dyDescent="0.25">
      <c r="A270" s="53"/>
      <c r="H270" s="203"/>
      <c r="I270" s="57"/>
      <c r="K270" s="58"/>
      <c r="L270" s="59"/>
      <c r="N270" s="59"/>
      <c r="O270" s="61"/>
      <c r="P270" s="55"/>
      <c r="Q270" s="57"/>
      <c r="R270" s="62"/>
      <c r="S270" s="59"/>
      <c r="T270" s="63"/>
      <c r="U270" s="123"/>
      <c r="V270" s="64"/>
      <c r="W270" s="27"/>
      <c r="X270" s="65"/>
      <c r="Y270" s="65"/>
      <c r="Z270" s="66"/>
      <c r="AA270" s="67"/>
      <c r="AB270" s="67"/>
      <c r="AC270" s="68"/>
      <c r="AD270" s="67"/>
      <c r="AE270" s="72"/>
      <c r="AF270" s="34"/>
      <c r="AG270" s="69"/>
      <c r="AH270" s="37"/>
      <c r="AI270" s="37"/>
      <c r="AJ270" s="37"/>
      <c r="AM270" s="70"/>
      <c r="AN270" s="70"/>
      <c r="AO270" s="70"/>
      <c r="AQ270" s="72"/>
      <c r="AR270" s="73"/>
      <c r="AS270" s="51"/>
      <c r="AU270" s="73"/>
      <c r="AV270" s="73"/>
      <c r="AW270" s="110"/>
      <c r="AX270" s="46"/>
      <c r="AY270" s="59"/>
      <c r="AZ270" s="59"/>
      <c r="BA270" s="59"/>
      <c r="BB270" s="47"/>
      <c r="BC270" s="59"/>
      <c r="BD270" s="59"/>
      <c r="BE270" s="48">
        <f>[1]!Contratacion2023[[#This Row],[VALOR TOTAL DEL CONTRATO]]-[1]!Contratacion2023[[#This Row],[VALOR VIGENTE]]</f>
        <v>0</v>
      </c>
      <c r="BJ270" s="51"/>
      <c r="BL270" s="73"/>
      <c r="BM270" s="51"/>
    </row>
    <row r="271" spans="1:65" x14ac:dyDescent="0.25">
      <c r="A271" s="53"/>
      <c r="H271" s="203"/>
      <c r="I271" s="57"/>
      <c r="K271" s="58"/>
      <c r="L271" s="59"/>
      <c r="N271" s="59"/>
      <c r="O271" s="61"/>
      <c r="P271" s="55"/>
      <c r="Q271" s="57"/>
      <c r="R271" s="62"/>
      <c r="S271" s="59"/>
      <c r="T271" s="63"/>
      <c r="U271" s="123"/>
      <c r="V271" s="64"/>
      <c r="W271" s="27"/>
      <c r="X271" s="65"/>
      <c r="Y271" s="65"/>
      <c r="Z271" s="66"/>
      <c r="AA271" s="67"/>
      <c r="AB271" s="67"/>
      <c r="AC271" s="68"/>
      <c r="AD271" s="67"/>
      <c r="AE271" s="72"/>
      <c r="AF271" s="34"/>
      <c r="AG271" s="69"/>
      <c r="AH271" s="37"/>
      <c r="AI271" s="37"/>
      <c r="AJ271" s="37"/>
      <c r="AM271" s="70"/>
      <c r="AN271" s="70"/>
      <c r="AO271" s="70"/>
      <c r="AQ271" s="72"/>
      <c r="AR271" s="73"/>
      <c r="AS271" s="51"/>
      <c r="AU271" s="73"/>
      <c r="AV271" s="73"/>
      <c r="AW271" s="110"/>
      <c r="AX271" s="46"/>
      <c r="AY271" s="59"/>
      <c r="AZ271" s="59"/>
      <c r="BA271" s="59"/>
      <c r="BB271" s="47"/>
      <c r="BC271" s="59"/>
      <c r="BD271" s="59"/>
      <c r="BE271" s="48">
        <f>[1]!Contratacion2023[[#This Row],[VALOR TOTAL DEL CONTRATO]]-[1]!Contratacion2023[[#This Row],[VALOR VIGENTE]]</f>
        <v>0</v>
      </c>
      <c r="BJ271" s="51"/>
      <c r="BL271" s="73"/>
      <c r="BM271" s="51"/>
    </row>
    <row r="272" spans="1:65" x14ac:dyDescent="0.25">
      <c r="A272" s="53"/>
      <c r="H272" s="203"/>
      <c r="I272" s="57"/>
      <c r="K272" s="58"/>
      <c r="L272" s="59"/>
      <c r="N272" s="59"/>
      <c r="O272" s="61"/>
      <c r="P272" s="55"/>
      <c r="Q272" s="57"/>
      <c r="R272" s="62"/>
      <c r="S272" s="59"/>
      <c r="T272" s="63"/>
      <c r="U272" s="123"/>
      <c r="V272" s="64"/>
      <c r="W272" s="27"/>
      <c r="X272" s="65"/>
      <c r="Y272" s="65"/>
      <c r="Z272" s="66"/>
      <c r="AA272" s="67"/>
      <c r="AB272" s="67"/>
      <c r="AC272" s="68"/>
      <c r="AD272" s="67"/>
      <c r="AE272" s="72"/>
      <c r="AF272" s="34"/>
      <c r="AG272" s="69"/>
      <c r="AH272" s="37"/>
      <c r="AI272" s="37"/>
      <c r="AJ272" s="37"/>
      <c r="AM272" s="70"/>
      <c r="AN272" s="70"/>
      <c r="AO272" s="70"/>
      <c r="AQ272" s="72"/>
      <c r="AR272" s="73"/>
      <c r="AS272" s="51"/>
      <c r="AU272" s="73"/>
      <c r="AV272" s="73"/>
      <c r="AW272" s="110"/>
      <c r="AX272" s="46"/>
      <c r="AY272" s="59"/>
      <c r="AZ272" s="59"/>
      <c r="BA272" s="59"/>
      <c r="BB272" s="47"/>
      <c r="BC272" s="59"/>
      <c r="BD272" s="59"/>
      <c r="BE272" s="48">
        <f>[1]!Contratacion2023[[#This Row],[VALOR TOTAL DEL CONTRATO]]-[1]!Contratacion2023[[#This Row],[VALOR VIGENTE]]</f>
        <v>0</v>
      </c>
      <c r="BJ272" s="51"/>
      <c r="BL272" s="73"/>
      <c r="BM272" s="51"/>
    </row>
    <row r="273" spans="1:65" x14ac:dyDescent="0.25">
      <c r="A273" s="53"/>
      <c r="H273" s="203"/>
      <c r="I273" s="57"/>
      <c r="K273" s="58"/>
      <c r="L273" s="59"/>
      <c r="N273" s="59"/>
      <c r="O273" s="61"/>
      <c r="P273" s="55"/>
      <c r="Q273" s="57"/>
      <c r="R273" s="62"/>
      <c r="S273" s="59"/>
      <c r="T273" s="63"/>
      <c r="U273" s="123"/>
      <c r="V273" s="64"/>
      <c r="W273" s="27"/>
      <c r="X273" s="65"/>
      <c r="Y273" s="65"/>
      <c r="Z273" s="66"/>
      <c r="AA273" s="67"/>
      <c r="AB273" s="67"/>
      <c r="AC273" s="68"/>
      <c r="AD273" s="67"/>
      <c r="AE273" s="72"/>
      <c r="AF273" s="34"/>
      <c r="AG273" s="69"/>
      <c r="AH273" s="37"/>
      <c r="AI273" s="37"/>
      <c r="AJ273" s="37"/>
      <c r="AM273" s="70"/>
      <c r="AN273" s="70"/>
      <c r="AO273" s="70"/>
      <c r="AQ273" s="72"/>
      <c r="AR273" s="73"/>
      <c r="AS273" s="51"/>
      <c r="AU273" s="73"/>
      <c r="AV273" s="73"/>
      <c r="AW273" s="110"/>
      <c r="AX273" s="46"/>
      <c r="AY273" s="59"/>
      <c r="AZ273" s="59"/>
      <c r="BA273" s="59"/>
      <c r="BB273" s="47"/>
      <c r="BC273" s="59"/>
      <c r="BD273" s="59"/>
      <c r="BE273" s="48">
        <f>[1]!Contratacion2023[[#This Row],[VALOR TOTAL DEL CONTRATO]]-[1]!Contratacion2023[[#This Row],[VALOR VIGENTE]]</f>
        <v>0</v>
      </c>
      <c r="BJ273" s="51"/>
      <c r="BL273" s="73"/>
      <c r="BM273" s="51"/>
    </row>
    <row r="274" spans="1:65" x14ac:dyDescent="0.25">
      <c r="A274" s="53"/>
      <c r="H274" s="203"/>
      <c r="I274" s="57"/>
      <c r="K274" s="58"/>
      <c r="L274" s="59"/>
      <c r="N274" s="59"/>
      <c r="O274" s="61"/>
      <c r="P274" s="55"/>
      <c r="Q274" s="57"/>
      <c r="R274" s="62"/>
      <c r="S274" s="59"/>
      <c r="T274" s="63"/>
      <c r="U274" s="123"/>
      <c r="V274" s="64"/>
      <c r="W274" s="27"/>
      <c r="X274" s="65"/>
      <c r="Y274" s="65"/>
      <c r="Z274" s="66"/>
      <c r="AA274" s="67"/>
      <c r="AB274" s="67"/>
      <c r="AC274" s="68"/>
      <c r="AD274" s="67"/>
      <c r="AE274" s="72"/>
      <c r="AF274" s="34"/>
      <c r="AG274" s="69"/>
      <c r="AH274" s="37"/>
      <c r="AI274" s="37"/>
      <c r="AJ274" s="37"/>
      <c r="AM274" s="70"/>
      <c r="AN274" s="70"/>
      <c r="AO274" s="70"/>
      <c r="AQ274" s="72"/>
      <c r="AR274" s="73"/>
      <c r="AS274" s="51"/>
      <c r="AU274" s="73"/>
      <c r="AV274" s="73"/>
      <c r="AW274" s="110"/>
      <c r="AX274" s="46"/>
      <c r="AY274" s="59"/>
      <c r="AZ274" s="59"/>
      <c r="BA274" s="59"/>
      <c r="BB274" s="47"/>
      <c r="BC274" s="59"/>
      <c r="BD274" s="59"/>
      <c r="BE274" s="48">
        <f>[1]!Contratacion2023[[#This Row],[VALOR TOTAL DEL CONTRATO]]-[1]!Contratacion2023[[#This Row],[VALOR VIGENTE]]</f>
        <v>0</v>
      </c>
      <c r="BJ274" s="51"/>
      <c r="BL274" s="73"/>
      <c r="BM274" s="51"/>
    </row>
    <row r="275" spans="1:65" x14ac:dyDescent="0.25">
      <c r="A275" s="53"/>
      <c r="H275" s="203"/>
      <c r="I275" s="57"/>
      <c r="K275" s="58"/>
      <c r="L275" s="59"/>
      <c r="N275" s="59"/>
      <c r="O275" s="61"/>
      <c r="P275" s="55"/>
      <c r="Q275" s="57"/>
      <c r="R275" s="62"/>
      <c r="S275" s="59"/>
      <c r="T275" s="63"/>
      <c r="U275" s="123"/>
      <c r="V275" s="64"/>
      <c r="W275" s="27"/>
      <c r="X275" s="65"/>
      <c r="Y275" s="65"/>
      <c r="Z275" s="66"/>
      <c r="AA275" s="67"/>
      <c r="AB275" s="67"/>
      <c r="AC275" s="68"/>
      <c r="AD275" s="67"/>
      <c r="AE275" s="72"/>
      <c r="AF275" s="34"/>
      <c r="AG275" s="69"/>
      <c r="AH275" s="37"/>
      <c r="AI275" s="37"/>
      <c r="AJ275" s="37"/>
      <c r="AM275" s="70"/>
      <c r="AN275" s="70"/>
      <c r="AO275" s="70"/>
      <c r="AQ275" s="72"/>
      <c r="AR275" s="73"/>
      <c r="AS275" s="51"/>
      <c r="AU275" s="73"/>
      <c r="AV275" s="73"/>
      <c r="AW275" s="110"/>
      <c r="AX275" s="46"/>
      <c r="AY275" s="59"/>
      <c r="AZ275" s="59"/>
      <c r="BA275" s="59"/>
      <c r="BB275" s="47"/>
      <c r="BC275" s="59"/>
      <c r="BD275" s="59"/>
      <c r="BE275" s="48">
        <f>[1]!Contratacion2023[[#This Row],[VALOR TOTAL DEL CONTRATO]]-[1]!Contratacion2023[[#This Row],[VALOR VIGENTE]]</f>
        <v>0</v>
      </c>
      <c r="BJ275" s="51"/>
      <c r="BL275" s="73"/>
      <c r="BM275" s="51"/>
    </row>
    <row r="276" spans="1:65" x14ac:dyDescent="0.25">
      <c r="A276" s="53"/>
      <c r="H276" s="203"/>
      <c r="I276" s="57"/>
      <c r="K276" s="58"/>
      <c r="L276" s="59"/>
      <c r="N276" s="59"/>
      <c r="O276" s="61"/>
      <c r="P276" s="55"/>
      <c r="Q276" s="57"/>
      <c r="R276" s="62"/>
      <c r="S276" s="59"/>
      <c r="T276" s="63"/>
      <c r="U276" s="123"/>
      <c r="V276" s="64"/>
      <c r="W276" s="27"/>
      <c r="X276" s="65"/>
      <c r="Y276" s="65"/>
      <c r="Z276" s="66"/>
      <c r="AA276" s="67"/>
      <c r="AB276" s="67"/>
      <c r="AC276" s="68"/>
      <c r="AD276" s="67"/>
      <c r="AE276" s="72"/>
      <c r="AF276" s="34"/>
      <c r="AG276" s="69"/>
      <c r="AH276" s="37"/>
      <c r="AI276" s="37"/>
      <c r="AJ276" s="37"/>
      <c r="AM276" s="70"/>
      <c r="AN276" s="70"/>
      <c r="AO276" s="70"/>
      <c r="AQ276" s="72"/>
      <c r="AR276" s="73"/>
      <c r="AS276" s="51"/>
      <c r="AU276" s="73"/>
      <c r="AV276" s="73"/>
      <c r="AW276" s="110"/>
      <c r="AX276" s="46"/>
      <c r="AY276" s="59"/>
      <c r="AZ276" s="59"/>
      <c r="BA276" s="59"/>
      <c r="BB276" s="47"/>
      <c r="BC276" s="59"/>
      <c r="BD276" s="59"/>
      <c r="BE276" s="48">
        <f>[1]!Contratacion2023[[#This Row],[VALOR TOTAL DEL CONTRATO]]-[1]!Contratacion2023[[#This Row],[VALOR VIGENTE]]</f>
        <v>0</v>
      </c>
      <c r="BJ276" s="51"/>
      <c r="BL276" s="73"/>
      <c r="BM276" s="51"/>
    </row>
    <row r="277" spans="1:65" x14ac:dyDescent="0.25">
      <c r="A277" s="53"/>
      <c r="H277" s="203"/>
      <c r="I277" s="57"/>
      <c r="K277" s="58"/>
      <c r="L277" s="59"/>
      <c r="N277" s="59"/>
      <c r="O277" s="61"/>
      <c r="P277" s="55"/>
      <c r="Q277" s="57"/>
      <c r="R277" s="62"/>
      <c r="S277" s="59"/>
      <c r="T277" s="63"/>
      <c r="U277" s="123"/>
      <c r="V277" s="64"/>
      <c r="W277" s="27"/>
      <c r="X277" s="65"/>
      <c r="Y277" s="65"/>
      <c r="Z277" s="66"/>
      <c r="AA277" s="67"/>
      <c r="AB277" s="67"/>
      <c r="AC277" s="68"/>
      <c r="AD277" s="67"/>
      <c r="AE277" s="72"/>
      <c r="AF277" s="34"/>
      <c r="AG277" s="69"/>
      <c r="AH277" s="37"/>
      <c r="AI277" s="37"/>
      <c r="AJ277" s="37"/>
      <c r="AM277" s="70"/>
      <c r="AN277" s="70"/>
      <c r="AO277" s="70"/>
      <c r="AQ277" s="72"/>
      <c r="AR277" s="73"/>
      <c r="AS277" s="51"/>
      <c r="AU277" s="73"/>
      <c r="AV277" s="73"/>
      <c r="AW277" s="110"/>
      <c r="AX277" s="46"/>
      <c r="AY277" s="59"/>
      <c r="AZ277" s="59"/>
      <c r="BA277" s="59"/>
      <c r="BB277" s="47"/>
      <c r="BC277" s="59"/>
      <c r="BD277" s="59"/>
      <c r="BE277" s="48">
        <f>[1]!Contratacion2023[[#This Row],[VALOR TOTAL DEL CONTRATO]]-[1]!Contratacion2023[[#This Row],[VALOR VIGENTE]]</f>
        <v>0</v>
      </c>
      <c r="BJ277" s="51"/>
      <c r="BL277" s="73"/>
      <c r="BM277" s="51"/>
    </row>
    <row r="278" spans="1:65" x14ac:dyDescent="0.25">
      <c r="A278" s="53"/>
      <c r="H278" s="203"/>
      <c r="I278" s="57"/>
      <c r="K278" s="58"/>
      <c r="L278" s="59"/>
      <c r="N278" s="59"/>
      <c r="O278" s="61"/>
      <c r="P278" s="55"/>
      <c r="Q278" s="57"/>
      <c r="R278" s="62"/>
      <c r="S278" s="59"/>
      <c r="T278" s="63"/>
      <c r="U278" s="123"/>
      <c r="V278" s="64"/>
      <c r="W278" s="27"/>
      <c r="X278" s="65"/>
      <c r="Y278" s="65"/>
      <c r="Z278" s="66"/>
      <c r="AA278" s="67"/>
      <c r="AB278" s="67"/>
      <c r="AC278" s="68"/>
      <c r="AD278" s="67"/>
      <c r="AE278" s="72"/>
      <c r="AF278" s="34"/>
      <c r="AG278" s="69"/>
      <c r="AH278" s="37"/>
      <c r="AI278" s="37"/>
      <c r="AJ278" s="37"/>
      <c r="AM278" s="70"/>
      <c r="AN278" s="70"/>
      <c r="AO278" s="70"/>
      <c r="AQ278" s="72"/>
      <c r="AR278" s="73"/>
      <c r="AS278" s="51"/>
      <c r="AU278" s="73"/>
      <c r="AV278" s="73"/>
      <c r="AW278" s="110"/>
      <c r="AX278" s="46"/>
      <c r="AY278" s="59"/>
      <c r="AZ278" s="59"/>
      <c r="BA278" s="59"/>
      <c r="BB278" s="47"/>
      <c r="BC278" s="59"/>
      <c r="BD278" s="59"/>
      <c r="BE278" s="48">
        <f>[1]!Contratacion2023[[#This Row],[VALOR TOTAL DEL CONTRATO]]-[1]!Contratacion2023[[#This Row],[VALOR VIGENTE]]</f>
        <v>0</v>
      </c>
      <c r="BJ278" s="51"/>
      <c r="BL278" s="73"/>
      <c r="BM278" s="51"/>
    </row>
    <row r="279" spans="1:65" x14ac:dyDescent="0.25">
      <c r="A279" s="53"/>
      <c r="H279" s="203"/>
      <c r="I279" s="57"/>
      <c r="K279" s="58"/>
      <c r="L279" s="59"/>
      <c r="N279" s="59"/>
      <c r="O279" s="61"/>
      <c r="P279" s="55"/>
      <c r="Q279" s="57"/>
      <c r="R279" s="62"/>
      <c r="S279" s="59"/>
      <c r="T279" s="63"/>
      <c r="U279" s="123"/>
      <c r="V279" s="64"/>
      <c r="W279" s="27"/>
      <c r="X279" s="65"/>
      <c r="Y279" s="65"/>
      <c r="Z279" s="66"/>
      <c r="AA279" s="67"/>
      <c r="AB279" s="67"/>
      <c r="AC279" s="68"/>
      <c r="AD279" s="67"/>
      <c r="AE279" s="72"/>
      <c r="AF279" s="34"/>
      <c r="AG279" s="69"/>
      <c r="AH279" s="37"/>
      <c r="AI279" s="37"/>
      <c r="AJ279" s="37"/>
      <c r="AM279" s="70"/>
      <c r="AN279" s="70"/>
      <c r="AO279" s="70"/>
      <c r="AQ279" s="72"/>
      <c r="AR279" s="73"/>
      <c r="AS279" s="51"/>
      <c r="AU279" s="73"/>
      <c r="AV279" s="73"/>
      <c r="AW279" s="110"/>
      <c r="AX279" s="46"/>
      <c r="AY279" s="59"/>
      <c r="AZ279" s="59"/>
      <c r="BA279" s="59"/>
      <c r="BB279" s="47"/>
      <c r="BC279" s="59"/>
      <c r="BD279" s="59"/>
      <c r="BE279" s="48">
        <f>[1]!Contratacion2023[[#This Row],[VALOR TOTAL DEL CONTRATO]]-[1]!Contratacion2023[[#This Row],[VALOR VIGENTE]]</f>
        <v>0</v>
      </c>
      <c r="BJ279" s="51"/>
      <c r="BL279" s="73"/>
      <c r="BM279" s="51"/>
    </row>
    <row r="280" spans="1:65" x14ac:dyDescent="0.25">
      <c r="A280" s="53"/>
      <c r="H280" s="203"/>
      <c r="I280" s="57"/>
      <c r="K280" s="58"/>
      <c r="L280" s="59"/>
      <c r="N280" s="59"/>
      <c r="O280" s="61"/>
      <c r="P280" s="55"/>
      <c r="Q280" s="57"/>
      <c r="R280" s="62"/>
      <c r="S280" s="59"/>
      <c r="T280" s="63"/>
      <c r="U280" s="123"/>
      <c r="V280" s="64"/>
      <c r="W280" s="27"/>
      <c r="X280" s="65"/>
      <c r="Y280" s="65"/>
      <c r="Z280" s="66"/>
      <c r="AA280" s="67"/>
      <c r="AB280" s="67"/>
      <c r="AC280" s="68"/>
      <c r="AD280" s="67"/>
      <c r="AE280" s="72"/>
      <c r="AF280" s="34"/>
      <c r="AG280" s="69"/>
      <c r="AH280" s="37"/>
      <c r="AI280" s="37"/>
      <c r="AJ280" s="37"/>
      <c r="AM280" s="70"/>
      <c r="AN280" s="70"/>
      <c r="AO280" s="70"/>
      <c r="AQ280" s="72"/>
      <c r="AR280" s="73"/>
      <c r="AS280" s="51"/>
      <c r="AU280" s="73"/>
      <c r="AV280" s="73"/>
      <c r="AW280" s="110"/>
      <c r="AX280" s="46"/>
      <c r="AY280" s="59"/>
      <c r="AZ280" s="59"/>
      <c r="BA280" s="59"/>
      <c r="BB280" s="47"/>
      <c r="BC280" s="59"/>
      <c r="BD280" s="59"/>
      <c r="BE280" s="48">
        <f>[1]!Contratacion2023[[#This Row],[VALOR TOTAL DEL CONTRATO]]-[1]!Contratacion2023[[#This Row],[VALOR VIGENTE]]</f>
        <v>0</v>
      </c>
      <c r="BJ280" s="51"/>
      <c r="BL280" s="73"/>
      <c r="BM280" s="51"/>
    </row>
    <row r="281" spans="1:65" x14ac:dyDescent="0.25">
      <c r="A281" s="53"/>
      <c r="H281" s="203"/>
      <c r="I281" s="57"/>
      <c r="K281" s="58"/>
      <c r="L281" s="59"/>
      <c r="N281" s="59"/>
      <c r="O281" s="61"/>
      <c r="P281" s="55"/>
      <c r="Q281" s="57"/>
      <c r="R281" s="62"/>
      <c r="S281" s="59"/>
      <c r="T281" s="63"/>
      <c r="U281" s="123"/>
      <c r="V281" s="64"/>
      <c r="W281" s="27"/>
      <c r="X281" s="65"/>
      <c r="Y281" s="65"/>
      <c r="Z281" s="66"/>
      <c r="AA281" s="67"/>
      <c r="AB281" s="67"/>
      <c r="AC281" s="68"/>
      <c r="AD281" s="67"/>
      <c r="AE281" s="72"/>
      <c r="AF281" s="34"/>
      <c r="AG281" s="69"/>
      <c r="AH281" s="37"/>
      <c r="AI281" s="37"/>
      <c r="AJ281" s="37"/>
      <c r="AM281" s="70"/>
      <c r="AN281" s="70"/>
      <c r="AO281" s="70"/>
      <c r="AQ281" s="72"/>
      <c r="AR281" s="73"/>
      <c r="AS281" s="51"/>
      <c r="AU281" s="73"/>
      <c r="AV281" s="73"/>
      <c r="AW281" s="110"/>
      <c r="AX281" s="46"/>
      <c r="AY281" s="59"/>
      <c r="AZ281" s="59"/>
      <c r="BA281" s="59"/>
      <c r="BB281" s="47"/>
      <c r="BC281" s="59"/>
      <c r="BD281" s="59"/>
      <c r="BE281" s="48">
        <f>[1]!Contratacion2023[[#This Row],[VALOR TOTAL DEL CONTRATO]]-[1]!Contratacion2023[[#This Row],[VALOR VIGENTE]]</f>
        <v>0</v>
      </c>
      <c r="BJ281" s="51"/>
      <c r="BL281" s="73"/>
      <c r="BM281" s="51"/>
    </row>
    <row r="282" spans="1:65" x14ac:dyDescent="0.25">
      <c r="A282" s="53"/>
      <c r="H282" s="203"/>
      <c r="I282" s="57"/>
      <c r="K282" s="58"/>
      <c r="L282" s="59"/>
      <c r="N282" s="59"/>
      <c r="O282" s="61"/>
      <c r="P282" s="55"/>
      <c r="Q282" s="57"/>
      <c r="R282" s="62"/>
      <c r="S282" s="59"/>
      <c r="T282" s="63"/>
      <c r="U282" s="123"/>
      <c r="V282" s="64"/>
      <c r="W282" s="27"/>
      <c r="X282" s="65"/>
      <c r="Y282" s="65"/>
      <c r="Z282" s="66"/>
      <c r="AA282" s="67"/>
      <c r="AB282" s="67"/>
      <c r="AC282" s="68"/>
      <c r="AD282" s="67"/>
      <c r="AE282" s="72"/>
      <c r="AF282" s="34"/>
      <c r="AG282" s="69"/>
      <c r="AH282" s="37"/>
      <c r="AI282" s="37"/>
      <c r="AJ282" s="37"/>
      <c r="AM282" s="70"/>
      <c r="AN282" s="70"/>
      <c r="AO282" s="70"/>
      <c r="AQ282" s="72"/>
      <c r="AR282" s="73"/>
      <c r="AS282" s="51"/>
      <c r="AU282" s="73"/>
      <c r="AV282" s="73"/>
      <c r="AW282" s="110"/>
      <c r="AX282" s="46"/>
      <c r="AY282" s="59"/>
      <c r="AZ282" s="59"/>
      <c r="BA282" s="59"/>
      <c r="BB282" s="47"/>
      <c r="BC282" s="59"/>
      <c r="BD282" s="59"/>
      <c r="BE282" s="48">
        <f>[1]!Contratacion2023[[#This Row],[VALOR TOTAL DEL CONTRATO]]-[1]!Contratacion2023[[#This Row],[VALOR VIGENTE]]</f>
        <v>0</v>
      </c>
      <c r="BJ282" s="51"/>
      <c r="BL282" s="73"/>
      <c r="BM282" s="51"/>
    </row>
    <row r="283" spans="1:65" x14ac:dyDescent="0.25">
      <c r="A283" s="53"/>
      <c r="H283" s="203"/>
      <c r="I283" s="57"/>
      <c r="K283" s="58"/>
      <c r="L283" s="59"/>
      <c r="N283" s="59"/>
      <c r="O283" s="61"/>
      <c r="P283" s="55"/>
      <c r="Q283" s="57"/>
      <c r="R283" s="62"/>
      <c r="S283" s="59"/>
      <c r="T283" s="63"/>
      <c r="U283" s="123"/>
      <c r="V283" s="64"/>
      <c r="W283" s="27"/>
      <c r="X283" s="65"/>
      <c r="Y283" s="65"/>
      <c r="Z283" s="66"/>
      <c r="AA283" s="67"/>
      <c r="AB283" s="67"/>
      <c r="AC283" s="68"/>
      <c r="AD283" s="67"/>
      <c r="AE283" s="72"/>
      <c r="AF283" s="34"/>
      <c r="AG283" s="69"/>
      <c r="AH283" s="37"/>
      <c r="AI283" s="37"/>
      <c r="AJ283" s="37"/>
      <c r="AM283" s="70"/>
      <c r="AN283" s="70"/>
      <c r="AO283" s="70"/>
      <c r="AQ283" s="72"/>
      <c r="AR283" s="73"/>
      <c r="AS283" s="51"/>
      <c r="AU283" s="73"/>
      <c r="AV283" s="73"/>
      <c r="AW283" s="110"/>
      <c r="AX283" s="46"/>
      <c r="AY283" s="59"/>
      <c r="AZ283" s="59"/>
      <c r="BA283" s="59"/>
      <c r="BB283" s="47"/>
      <c r="BC283" s="59"/>
      <c r="BD283" s="59"/>
      <c r="BE283" s="48">
        <f>[1]!Contratacion2023[[#This Row],[VALOR TOTAL DEL CONTRATO]]-[1]!Contratacion2023[[#This Row],[VALOR VIGENTE]]</f>
        <v>0</v>
      </c>
      <c r="BJ283" s="51"/>
      <c r="BL283" s="73"/>
      <c r="BM283" s="51"/>
    </row>
    <row r="284" spans="1:65" x14ac:dyDescent="0.25">
      <c r="A284" s="53"/>
      <c r="H284" s="203"/>
      <c r="I284" s="57"/>
      <c r="K284" s="58"/>
      <c r="L284" s="59"/>
      <c r="N284" s="59"/>
      <c r="O284" s="61"/>
      <c r="P284" s="55"/>
      <c r="Q284" s="57"/>
      <c r="R284" s="62"/>
      <c r="S284" s="59"/>
      <c r="T284" s="63"/>
      <c r="U284" s="123"/>
      <c r="V284" s="64"/>
      <c r="W284" s="27"/>
      <c r="X284" s="65"/>
      <c r="Y284" s="65"/>
      <c r="Z284" s="66"/>
      <c r="AA284" s="67"/>
      <c r="AB284" s="67"/>
      <c r="AC284" s="68"/>
      <c r="AD284" s="67"/>
      <c r="AE284" s="72"/>
      <c r="AF284" s="34"/>
      <c r="AG284" s="69"/>
      <c r="AH284" s="37"/>
      <c r="AI284" s="37"/>
      <c r="AJ284" s="37"/>
      <c r="AM284" s="70"/>
      <c r="AN284" s="70"/>
      <c r="AO284" s="70"/>
      <c r="AQ284" s="72"/>
      <c r="AR284" s="73"/>
      <c r="AS284" s="51"/>
      <c r="AU284" s="73"/>
      <c r="AV284" s="73"/>
      <c r="AW284" s="110"/>
      <c r="AX284" s="46"/>
      <c r="AY284" s="59"/>
      <c r="AZ284" s="59"/>
      <c r="BA284" s="59"/>
      <c r="BB284" s="47"/>
      <c r="BC284" s="59"/>
      <c r="BD284" s="59"/>
      <c r="BE284" s="48">
        <f>[1]!Contratacion2023[[#This Row],[VALOR TOTAL DEL CONTRATO]]-[1]!Contratacion2023[[#This Row],[VALOR VIGENTE]]</f>
        <v>0</v>
      </c>
      <c r="BJ284" s="51"/>
      <c r="BL284" s="73"/>
      <c r="BM284" s="51"/>
    </row>
    <row r="285" spans="1:65" x14ac:dyDescent="0.25">
      <c r="A285" s="53"/>
      <c r="H285" s="203"/>
      <c r="I285" s="57"/>
      <c r="K285" s="58"/>
      <c r="L285" s="59"/>
      <c r="N285" s="59"/>
      <c r="O285" s="61"/>
      <c r="P285" s="55"/>
      <c r="Q285" s="57"/>
      <c r="R285" s="62"/>
      <c r="S285" s="59"/>
      <c r="T285" s="63"/>
      <c r="U285" s="123"/>
      <c r="V285" s="64"/>
      <c r="W285" s="27"/>
      <c r="X285" s="65"/>
      <c r="Y285" s="65"/>
      <c r="Z285" s="66"/>
      <c r="AA285" s="67"/>
      <c r="AB285" s="67"/>
      <c r="AC285" s="68"/>
      <c r="AD285" s="67"/>
      <c r="AE285" s="72"/>
      <c r="AF285" s="34"/>
      <c r="AG285" s="69"/>
      <c r="AH285" s="37"/>
      <c r="AI285" s="37"/>
      <c r="AJ285" s="37"/>
      <c r="AM285" s="70"/>
      <c r="AN285" s="70"/>
      <c r="AO285" s="70"/>
      <c r="AQ285" s="72"/>
      <c r="AR285" s="73"/>
      <c r="AS285" s="51"/>
      <c r="AU285" s="73"/>
      <c r="AV285" s="73"/>
      <c r="AW285" s="110"/>
      <c r="AX285" s="46"/>
      <c r="AY285" s="59"/>
      <c r="AZ285" s="59"/>
      <c r="BA285" s="59"/>
      <c r="BB285" s="47"/>
      <c r="BC285" s="59"/>
      <c r="BD285" s="59"/>
      <c r="BE285" s="48">
        <f>[1]!Contratacion2023[[#This Row],[VALOR TOTAL DEL CONTRATO]]-[1]!Contratacion2023[[#This Row],[VALOR VIGENTE]]</f>
        <v>0</v>
      </c>
      <c r="BJ285" s="51"/>
      <c r="BL285" s="73"/>
      <c r="BM285" s="51"/>
    </row>
    <row r="286" spans="1:65" x14ac:dyDescent="0.25">
      <c r="A286" s="53"/>
      <c r="H286" s="203"/>
      <c r="I286" s="57"/>
      <c r="K286" s="58"/>
      <c r="L286" s="59"/>
      <c r="N286" s="59"/>
      <c r="O286" s="61"/>
      <c r="P286" s="55"/>
      <c r="Q286" s="57"/>
      <c r="R286" s="62"/>
      <c r="S286" s="59"/>
      <c r="T286" s="63"/>
      <c r="U286" s="123"/>
      <c r="V286" s="64"/>
      <c r="W286" s="27"/>
      <c r="X286" s="65"/>
      <c r="Y286" s="65"/>
      <c r="Z286" s="66"/>
      <c r="AA286" s="67"/>
      <c r="AB286" s="67"/>
      <c r="AC286" s="68"/>
      <c r="AD286" s="67"/>
      <c r="AE286" s="72"/>
      <c r="AF286" s="34"/>
      <c r="AG286" s="69"/>
      <c r="AH286" s="37"/>
      <c r="AI286" s="37"/>
      <c r="AJ286" s="37"/>
      <c r="AM286" s="70"/>
      <c r="AN286" s="70"/>
      <c r="AO286" s="70"/>
      <c r="AQ286" s="72"/>
      <c r="AR286" s="73"/>
      <c r="AS286" s="51"/>
      <c r="AU286" s="73"/>
      <c r="AV286" s="73"/>
      <c r="AW286" s="110"/>
      <c r="AX286" s="46"/>
      <c r="AY286" s="59"/>
      <c r="AZ286" s="59"/>
      <c r="BA286" s="59"/>
      <c r="BB286" s="47"/>
      <c r="BC286" s="59"/>
      <c r="BD286" s="59"/>
      <c r="BE286" s="48">
        <f>[1]!Contratacion2023[[#This Row],[VALOR TOTAL DEL CONTRATO]]-[1]!Contratacion2023[[#This Row],[VALOR VIGENTE]]</f>
        <v>0</v>
      </c>
      <c r="BJ286" s="51"/>
      <c r="BL286" s="73"/>
      <c r="BM286" s="51"/>
    </row>
    <row r="287" spans="1:65" x14ac:dyDescent="0.25">
      <c r="A287" s="53"/>
      <c r="H287" s="203"/>
      <c r="I287" s="57"/>
      <c r="K287" s="58"/>
      <c r="L287" s="59"/>
      <c r="N287" s="59"/>
      <c r="O287" s="61"/>
      <c r="P287" s="55"/>
      <c r="Q287" s="57"/>
      <c r="R287" s="62"/>
      <c r="S287" s="59"/>
      <c r="T287" s="63"/>
      <c r="U287" s="123"/>
      <c r="V287" s="64"/>
      <c r="W287" s="27"/>
      <c r="X287" s="65"/>
      <c r="Y287" s="65"/>
      <c r="Z287" s="66"/>
      <c r="AA287" s="67"/>
      <c r="AB287" s="67"/>
      <c r="AC287" s="68"/>
      <c r="AD287" s="67"/>
      <c r="AE287" s="72"/>
      <c r="AF287" s="34"/>
      <c r="AG287" s="69"/>
      <c r="AH287" s="37"/>
      <c r="AI287" s="37"/>
      <c r="AJ287" s="37"/>
      <c r="AM287" s="70"/>
      <c r="AN287" s="70"/>
      <c r="AO287" s="70"/>
      <c r="AQ287" s="72"/>
      <c r="AR287" s="73"/>
      <c r="AS287" s="51"/>
      <c r="AU287" s="73"/>
      <c r="AV287" s="73"/>
      <c r="AW287" s="110"/>
      <c r="AX287" s="46">
        <f>IF([1]!Contratacion2023[[#This Row],[ADICIÓN/PRÓRROGA]]="NO","N/A",[1]!Contratacion2023[[#This Row],[FECHA FIN PRORROGA]])</f>
        <v>0</v>
      </c>
      <c r="AY287" s="59"/>
      <c r="AZ287" s="59"/>
      <c r="BA287" s="59"/>
      <c r="BB287" s="47"/>
      <c r="BC287" s="59"/>
      <c r="BD287" s="59"/>
      <c r="BE287" s="48">
        <f>[1]!Contratacion2023[[#This Row],[VALOR TOTAL DEL CONTRATO]]-[1]!Contratacion2023[[#This Row],[VALOR VIGENTE]]</f>
        <v>0</v>
      </c>
      <c r="BJ287" s="51"/>
      <c r="BL287" s="73"/>
      <c r="BM287" s="51"/>
    </row>
    <row r="288" spans="1:65" x14ac:dyDescent="0.25">
      <c r="A288" s="53"/>
      <c r="H288" s="203"/>
      <c r="I288" s="57"/>
      <c r="K288" s="58"/>
      <c r="L288" s="59"/>
      <c r="N288" s="59"/>
      <c r="O288" s="61"/>
      <c r="P288" s="55"/>
      <c r="Q288" s="57"/>
      <c r="R288" s="62"/>
      <c r="S288" s="59"/>
      <c r="T288" s="63"/>
      <c r="U288" s="123"/>
      <c r="V288" s="64"/>
      <c r="W288" s="27"/>
      <c r="X288" s="65"/>
      <c r="Y288" s="65"/>
      <c r="Z288" s="66"/>
      <c r="AA288" s="67"/>
      <c r="AB288" s="67"/>
      <c r="AC288" s="68"/>
      <c r="AD288" s="67"/>
      <c r="AE288" s="72"/>
      <c r="AF288" s="34"/>
      <c r="AG288" s="69"/>
      <c r="AH288" s="37"/>
      <c r="AI288" s="37"/>
      <c r="AJ288" s="37"/>
      <c r="AM288" s="70"/>
      <c r="AN288" s="70"/>
      <c r="AO288" s="70"/>
      <c r="AQ288" s="72"/>
      <c r="AR288" s="73"/>
      <c r="AS288" s="51"/>
      <c r="AU288" s="73"/>
      <c r="AV288" s="73"/>
      <c r="AW288" s="110"/>
      <c r="AX288" s="46">
        <f>IF([1]!Contratacion2023[[#This Row],[ADICIÓN/PRÓRROGA]]="NO","N/A",[1]!Contratacion2023[[#This Row],[FECHA FIN PRORROGA]])</f>
        <v>0</v>
      </c>
      <c r="AY288" s="59"/>
      <c r="AZ288" s="59"/>
      <c r="BA288" s="59"/>
      <c r="BB288" s="47"/>
      <c r="BC288" s="59"/>
      <c r="BD288" s="59"/>
      <c r="BE288" s="48">
        <f>[1]!Contratacion2023[[#This Row],[VALOR TOTAL DEL CONTRATO]]-[1]!Contratacion2023[[#This Row],[VALOR VIGENTE]]</f>
        <v>0</v>
      </c>
      <c r="BJ288" s="51"/>
      <c r="BL288" s="73"/>
      <c r="BM288" s="51"/>
    </row>
    <row r="289" spans="1:65" x14ac:dyDescent="0.25">
      <c r="A289" s="53"/>
      <c r="H289" s="203"/>
      <c r="I289" s="57"/>
      <c r="K289" s="58"/>
      <c r="L289" s="59"/>
      <c r="N289" s="59"/>
      <c r="O289" s="61"/>
      <c r="P289" s="55"/>
      <c r="Q289" s="57"/>
      <c r="R289" s="62"/>
      <c r="S289" s="59"/>
      <c r="T289" s="63"/>
      <c r="U289" s="123"/>
      <c r="V289" s="64"/>
      <c r="W289" s="27"/>
      <c r="X289" s="65"/>
      <c r="Y289" s="65"/>
      <c r="Z289" s="66"/>
      <c r="AA289" s="67"/>
      <c r="AB289" s="67"/>
      <c r="AC289" s="68"/>
      <c r="AD289" s="67"/>
      <c r="AE289" s="72"/>
      <c r="AF289" s="34"/>
      <c r="AG289" s="69"/>
      <c r="AH289" s="37"/>
      <c r="AI289" s="37"/>
      <c r="AJ289" s="37"/>
      <c r="AM289" s="70"/>
      <c r="AN289" s="70"/>
      <c r="AO289" s="70"/>
      <c r="AQ289" s="72"/>
      <c r="AR289" s="73"/>
      <c r="AS289" s="51"/>
      <c r="AU289" s="73"/>
      <c r="AV289" s="73"/>
      <c r="AW289" s="110"/>
      <c r="AX289" s="46">
        <f>IF([1]!Contratacion2023[[#This Row],[ADICIÓN/PRÓRROGA]]="NO","N/A",[1]!Contratacion2023[[#This Row],[FECHA FIN PRORROGA]])</f>
        <v>0</v>
      </c>
      <c r="AY289" s="59"/>
      <c r="AZ289" s="59"/>
      <c r="BA289" s="59"/>
      <c r="BB289" s="47"/>
      <c r="BC289" s="59"/>
      <c r="BD289" s="59"/>
      <c r="BE289" s="48">
        <f>[1]!Contratacion2023[[#This Row],[VALOR TOTAL DEL CONTRATO]]-[1]!Contratacion2023[[#This Row],[VALOR VIGENTE]]</f>
        <v>0</v>
      </c>
      <c r="BJ289" s="51"/>
      <c r="BL289" s="73"/>
      <c r="BM289" s="51"/>
    </row>
    <row r="290" spans="1:65" x14ac:dyDescent="0.25">
      <c r="A290" s="53"/>
      <c r="H290" s="203"/>
      <c r="I290" s="57"/>
      <c r="K290" s="58"/>
      <c r="L290" s="59"/>
      <c r="N290" s="59"/>
      <c r="O290" s="61"/>
      <c r="P290" s="55"/>
      <c r="Q290" s="57"/>
      <c r="R290" s="62"/>
      <c r="S290" s="59"/>
      <c r="T290" s="63"/>
      <c r="U290" s="123"/>
      <c r="V290" s="64"/>
      <c r="W290" s="27"/>
      <c r="X290" s="65"/>
      <c r="Y290" s="65"/>
      <c r="Z290" s="66"/>
      <c r="AA290" s="67"/>
      <c r="AB290" s="67"/>
      <c r="AC290" s="68"/>
      <c r="AD290" s="67"/>
      <c r="AE290" s="72"/>
      <c r="AF290" s="34"/>
      <c r="AG290" s="69"/>
      <c r="AH290" s="37"/>
      <c r="AI290" s="37"/>
      <c r="AJ290" s="37"/>
      <c r="AM290" s="70"/>
      <c r="AN290" s="70"/>
      <c r="AO290" s="70"/>
      <c r="AQ290" s="72"/>
      <c r="AR290" s="73"/>
      <c r="AS290" s="51"/>
      <c r="AU290" s="73"/>
      <c r="AV290" s="73"/>
      <c r="AW290" s="110"/>
      <c r="AX290" s="46">
        <f>IF([1]!Contratacion2023[[#This Row],[ADICIÓN/PRÓRROGA]]="NO","N/A",[1]!Contratacion2023[[#This Row],[FECHA FIN PRORROGA]])</f>
        <v>0</v>
      </c>
      <c r="AY290" s="59"/>
      <c r="AZ290" s="59"/>
      <c r="BA290" s="59"/>
      <c r="BB290" s="47"/>
      <c r="BC290" s="59"/>
      <c r="BD290" s="59"/>
      <c r="BE290" s="48">
        <f>[1]!Contratacion2023[[#This Row],[VALOR TOTAL DEL CONTRATO]]-[1]!Contratacion2023[[#This Row],[VALOR VIGENTE]]</f>
        <v>0</v>
      </c>
      <c r="BJ290" s="51"/>
      <c r="BL290" s="73"/>
      <c r="BM290" s="51"/>
    </row>
    <row r="291" spans="1:65" x14ac:dyDescent="0.25">
      <c r="A291" s="53"/>
      <c r="H291" s="203"/>
      <c r="I291" s="57"/>
      <c r="K291" s="58"/>
      <c r="L291" s="59"/>
      <c r="N291" s="59"/>
      <c r="O291" s="61"/>
      <c r="P291" s="55"/>
      <c r="Q291" s="57"/>
      <c r="R291" s="62"/>
      <c r="S291" s="59"/>
      <c r="T291" s="63"/>
      <c r="U291" s="123"/>
      <c r="V291" s="64"/>
      <c r="W291" s="27"/>
      <c r="X291" s="65"/>
      <c r="Y291" s="65"/>
      <c r="Z291" s="66"/>
      <c r="AA291" s="67"/>
      <c r="AB291" s="67"/>
      <c r="AC291" s="68"/>
      <c r="AD291" s="67"/>
      <c r="AE291" s="72"/>
      <c r="AF291" s="34"/>
      <c r="AG291" s="69"/>
      <c r="AH291" s="37"/>
      <c r="AI291" s="37"/>
      <c r="AJ291" s="37"/>
      <c r="AM291" s="70"/>
      <c r="AN291" s="70"/>
      <c r="AO291" s="70"/>
      <c r="AQ291" s="72"/>
      <c r="AR291" s="73"/>
      <c r="AS291" s="51"/>
      <c r="AU291" s="73"/>
      <c r="AV291" s="73"/>
      <c r="AW291" s="110"/>
      <c r="AX291" s="46">
        <f>IF([1]!Contratacion2023[[#This Row],[ADICIÓN/PRÓRROGA]]="NO","N/A",[1]!Contratacion2023[[#This Row],[FECHA FIN PRORROGA]])</f>
        <v>0</v>
      </c>
      <c r="AY291" s="59"/>
      <c r="AZ291" s="59"/>
      <c r="BA291" s="59"/>
      <c r="BB291" s="47"/>
      <c r="BC291" s="59"/>
      <c r="BD291" s="59"/>
      <c r="BE291" s="48">
        <f>[1]!Contratacion2023[[#This Row],[VALOR TOTAL DEL CONTRATO]]-[1]!Contratacion2023[[#This Row],[VALOR VIGENTE]]</f>
        <v>0</v>
      </c>
      <c r="BJ291" s="51"/>
      <c r="BL291" s="73"/>
      <c r="BM291" s="51"/>
    </row>
    <row r="292" spans="1:65" x14ac:dyDescent="0.25">
      <c r="A292" s="53"/>
      <c r="H292" s="203"/>
      <c r="I292" s="57"/>
      <c r="K292" s="58"/>
      <c r="L292" s="59"/>
      <c r="N292" s="59"/>
      <c r="O292" s="61"/>
      <c r="P292" s="55"/>
      <c r="Q292" s="57"/>
      <c r="R292" s="62"/>
      <c r="S292" s="59"/>
      <c r="T292" s="63"/>
      <c r="U292" s="123"/>
      <c r="V292" s="64"/>
      <c r="W292" s="27"/>
      <c r="X292" s="65"/>
      <c r="Y292" s="65"/>
      <c r="Z292" s="66"/>
      <c r="AA292" s="67"/>
      <c r="AB292" s="67"/>
      <c r="AC292" s="68"/>
      <c r="AD292" s="67"/>
      <c r="AE292" s="72"/>
      <c r="AF292" s="34"/>
      <c r="AG292" s="69"/>
      <c r="AH292" s="37"/>
      <c r="AI292" s="37"/>
      <c r="AJ292" s="37"/>
      <c r="AM292" s="70"/>
      <c r="AN292" s="70"/>
      <c r="AO292" s="70"/>
      <c r="AQ292" s="72"/>
      <c r="AR292" s="73"/>
      <c r="AS292" s="51"/>
      <c r="AU292" s="73"/>
      <c r="AV292" s="73"/>
      <c r="AW292" s="110"/>
      <c r="AX292" s="46">
        <f>IF([1]!Contratacion2023[[#This Row],[ADICIÓN/PRÓRROGA]]="NO","N/A",[1]!Contratacion2023[[#This Row],[FECHA FIN PRORROGA]])</f>
        <v>0</v>
      </c>
      <c r="AY292" s="59"/>
      <c r="AZ292" s="59"/>
      <c r="BA292" s="59"/>
      <c r="BB292" s="47"/>
      <c r="BC292" s="59"/>
      <c r="BD292" s="59"/>
      <c r="BE292" s="48">
        <f>[1]!Contratacion2023[[#This Row],[VALOR TOTAL DEL CONTRATO]]-[1]!Contratacion2023[[#This Row],[VALOR VIGENTE]]</f>
        <v>0</v>
      </c>
      <c r="BJ292" s="51"/>
      <c r="BL292" s="73"/>
      <c r="BM292" s="51"/>
    </row>
    <row r="293" spans="1:65" x14ac:dyDescent="0.25">
      <c r="A293" s="53"/>
      <c r="H293" s="203"/>
      <c r="I293" s="57"/>
      <c r="K293" s="58"/>
      <c r="L293" s="59"/>
      <c r="N293" s="59"/>
      <c r="O293" s="61"/>
      <c r="P293" s="55"/>
      <c r="Q293" s="57"/>
      <c r="R293" s="62"/>
      <c r="S293" s="59"/>
      <c r="T293" s="63"/>
      <c r="U293" s="123"/>
      <c r="V293" s="64"/>
      <c r="W293" s="27"/>
      <c r="X293" s="65"/>
      <c r="Y293" s="65"/>
      <c r="Z293" s="66"/>
      <c r="AA293" s="67"/>
      <c r="AB293" s="67"/>
      <c r="AC293" s="68"/>
      <c r="AD293" s="67"/>
      <c r="AE293" s="72"/>
      <c r="AF293" s="34"/>
      <c r="AG293" s="69"/>
      <c r="AH293" s="37"/>
      <c r="AI293" s="37"/>
      <c r="AJ293" s="37"/>
      <c r="AM293" s="70"/>
      <c r="AN293" s="70"/>
      <c r="AO293" s="70"/>
      <c r="AQ293" s="72"/>
      <c r="AR293" s="73"/>
      <c r="AS293" s="51"/>
      <c r="AU293" s="73"/>
      <c r="AV293" s="73"/>
      <c r="AW293" s="110"/>
      <c r="AX293" s="46">
        <f>IF([1]!Contratacion2023[[#This Row],[ADICIÓN/PRÓRROGA]]="NO","N/A",[1]!Contratacion2023[[#This Row],[FECHA FIN PRORROGA]])</f>
        <v>0</v>
      </c>
      <c r="AY293" s="59"/>
      <c r="AZ293" s="59"/>
      <c r="BA293" s="59"/>
      <c r="BB293" s="47"/>
      <c r="BC293" s="59"/>
      <c r="BD293" s="59"/>
      <c r="BE293" s="48">
        <f>[1]!Contratacion2023[[#This Row],[VALOR TOTAL DEL CONTRATO]]-[1]!Contratacion2023[[#This Row],[VALOR VIGENTE]]</f>
        <v>0</v>
      </c>
      <c r="BJ293" s="51"/>
      <c r="BL293" s="73"/>
      <c r="BM293" s="51"/>
    </row>
    <row r="294" spans="1:65" x14ac:dyDescent="0.25">
      <c r="A294" s="53"/>
      <c r="H294" s="203"/>
      <c r="I294" s="57"/>
      <c r="K294" s="58"/>
      <c r="L294" s="59"/>
      <c r="N294" s="59"/>
      <c r="O294" s="61"/>
      <c r="P294" s="55"/>
      <c r="Q294" s="57"/>
      <c r="R294" s="62"/>
      <c r="S294" s="59"/>
      <c r="T294" s="63"/>
      <c r="U294" s="123"/>
      <c r="V294" s="64"/>
      <c r="W294" s="27"/>
      <c r="X294" s="65"/>
      <c r="Y294" s="65"/>
      <c r="Z294" s="66"/>
      <c r="AA294" s="67"/>
      <c r="AB294" s="67"/>
      <c r="AC294" s="68"/>
      <c r="AD294" s="67"/>
      <c r="AE294" s="72"/>
      <c r="AF294" s="34"/>
      <c r="AG294" s="69"/>
      <c r="AH294" s="37"/>
      <c r="AI294" s="37"/>
      <c r="AJ294" s="37"/>
      <c r="AM294" s="70"/>
      <c r="AN294" s="70"/>
      <c r="AO294" s="70"/>
      <c r="AQ294" s="72"/>
      <c r="AR294" s="73"/>
      <c r="AS294" s="51"/>
      <c r="AU294" s="73"/>
      <c r="AV294" s="73"/>
      <c r="AW294" s="110"/>
      <c r="AX294" s="46">
        <f>IF([1]!Contratacion2023[[#This Row],[ADICIÓN/PRÓRROGA]]="NO","N/A",[1]!Contratacion2023[[#This Row],[FECHA FIN PRORROGA]])</f>
        <v>0</v>
      </c>
      <c r="AY294" s="59"/>
      <c r="AZ294" s="59"/>
      <c r="BA294" s="59"/>
      <c r="BB294" s="47"/>
      <c r="BC294" s="59"/>
      <c r="BD294" s="59"/>
      <c r="BE294" s="48">
        <f>[1]!Contratacion2023[[#This Row],[VALOR TOTAL DEL CONTRATO]]-[1]!Contratacion2023[[#This Row],[VALOR VIGENTE]]</f>
        <v>0</v>
      </c>
      <c r="BJ294" s="51"/>
      <c r="BL294" s="73"/>
      <c r="BM294" s="51"/>
    </row>
    <row r="295" spans="1:65" x14ac:dyDescent="0.25">
      <c r="A295" s="53"/>
      <c r="H295" s="203"/>
      <c r="I295" s="57"/>
      <c r="K295" s="58"/>
      <c r="L295" s="59"/>
      <c r="N295" s="59"/>
      <c r="O295" s="61"/>
      <c r="P295" s="55"/>
      <c r="Q295" s="57"/>
      <c r="R295" s="62"/>
      <c r="S295" s="59"/>
      <c r="T295" s="63"/>
      <c r="U295" s="123"/>
      <c r="V295" s="64"/>
      <c r="W295" s="27"/>
      <c r="X295" s="65"/>
      <c r="Y295" s="65"/>
      <c r="Z295" s="66"/>
      <c r="AA295" s="67"/>
      <c r="AB295" s="67"/>
      <c r="AC295" s="68"/>
      <c r="AD295" s="67"/>
      <c r="AE295" s="72"/>
      <c r="AF295" s="34"/>
      <c r="AG295" s="69"/>
      <c r="AH295" s="37"/>
      <c r="AI295" s="37"/>
      <c r="AJ295" s="37"/>
      <c r="AM295" s="70"/>
      <c r="AN295" s="70"/>
      <c r="AO295" s="70"/>
      <c r="AQ295" s="72"/>
      <c r="AR295" s="73"/>
      <c r="AS295" s="51"/>
      <c r="AU295" s="73"/>
      <c r="AV295" s="73"/>
      <c r="AW295" s="110"/>
      <c r="AX295" s="46">
        <f>IF([1]!Contratacion2023[[#This Row],[ADICIÓN/PRÓRROGA]]="NO","N/A",[1]!Contratacion2023[[#This Row],[FECHA FIN PRORROGA]])</f>
        <v>0</v>
      </c>
      <c r="AY295" s="59"/>
      <c r="AZ295" s="59"/>
      <c r="BA295" s="59"/>
      <c r="BB295" s="47"/>
      <c r="BC295" s="59"/>
      <c r="BD295" s="59"/>
      <c r="BE295" s="48">
        <f>[1]!Contratacion2023[[#This Row],[VALOR TOTAL DEL CONTRATO]]-[1]!Contratacion2023[[#This Row],[VALOR VIGENTE]]</f>
        <v>0</v>
      </c>
      <c r="BJ295" s="51"/>
      <c r="BL295" s="73"/>
      <c r="BM295" s="51"/>
    </row>
    <row r="296" spans="1:65" x14ac:dyDescent="0.25">
      <c r="A296" s="53"/>
      <c r="H296" s="203"/>
      <c r="I296" s="57"/>
      <c r="K296" s="58"/>
      <c r="L296" s="59"/>
      <c r="N296" s="59"/>
      <c r="O296" s="61"/>
      <c r="P296" s="55"/>
      <c r="Q296" s="57"/>
      <c r="R296" s="62"/>
      <c r="S296" s="59"/>
      <c r="T296" s="63"/>
      <c r="U296" s="123"/>
      <c r="V296" s="64"/>
      <c r="W296" s="27"/>
      <c r="X296" s="65"/>
      <c r="Y296" s="65"/>
      <c r="Z296" s="66"/>
      <c r="AA296" s="67"/>
      <c r="AB296" s="67"/>
      <c r="AC296" s="68"/>
      <c r="AD296" s="67"/>
      <c r="AE296" s="72"/>
      <c r="AF296" s="34"/>
      <c r="AG296" s="69"/>
      <c r="AH296" s="37"/>
      <c r="AI296" s="37"/>
      <c r="AJ296" s="37"/>
      <c r="AM296" s="70"/>
      <c r="AN296" s="70"/>
      <c r="AO296" s="70"/>
      <c r="AQ296" s="72"/>
      <c r="AR296" s="73"/>
      <c r="AS296" s="51"/>
      <c r="AU296" s="73"/>
      <c r="AV296" s="73"/>
      <c r="AW296" s="110"/>
      <c r="AX296" s="46">
        <f>IF([1]!Contratacion2023[[#This Row],[ADICIÓN/PRÓRROGA]]="NO","N/A",[1]!Contratacion2023[[#This Row],[FECHA FIN PRORROGA]])</f>
        <v>0</v>
      </c>
      <c r="AY296" s="59"/>
      <c r="AZ296" s="59"/>
      <c r="BA296" s="59"/>
      <c r="BB296" s="47"/>
      <c r="BC296" s="59"/>
      <c r="BD296" s="59"/>
      <c r="BE296" s="48">
        <f>[1]!Contratacion2023[[#This Row],[VALOR TOTAL DEL CONTRATO]]-[1]!Contratacion2023[[#This Row],[VALOR VIGENTE]]</f>
        <v>0</v>
      </c>
      <c r="BJ296" s="51"/>
      <c r="BL296" s="73"/>
      <c r="BM296" s="51"/>
    </row>
    <row r="297" spans="1:65" x14ac:dyDescent="0.25">
      <c r="A297" s="53"/>
      <c r="H297" s="203"/>
      <c r="I297" s="57"/>
      <c r="K297" s="58"/>
      <c r="L297" s="59"/>
      <c r="N297" s="59"/>
      <c r="O297" s="61"/>
      <c r="P297" s="55"/>
      <c r="Q297" s="57"/>
      <c r="R297" s="62"/>
      <c r="S297" s="59"/>
      <c r="T297" s="63"/>
      <c r="U297" s="123"/>
      <c r="V297" s="64"/>
      <c r="W297" s="27"/>
      <c r="X297" s="65"/>
      <c r="Y297" s="65"/>
      <c r="Z297" s="66"/>
      <c r="AA297" s="67"/>
      <c r="AB297" s="67"/>
      <c r="AC297" s="68"/>
      <c r="AD297" s="67"/>
      <c r="AE297" s="72"/>
      <c r="AF297" s="34"/>
      <c r="AG297" s="69"/>
      <c r="AH297" s="37"/>
      <c r="AI297" s="37"/>
      <c r="AJ297" s="37"/>
      <c r="AM297" s="70"/>
      <c r="AN297" s="70"/>
      <c r="AO297" s="70"/>
      <c r="AQ297" s="72"/>
      <c r="AR297" s="73"/>
      <c r="AS297" s="51"/>
      <c r="AU297" s="73"/>
      <c r="AV297" s="73"/>
      <c r="AW297" s="110"/>
      <c r="AX297" s="46">
        <f>IF([1]!Contratacion2023[[#This Row],[ADICIÓN/PRÓRROGA]]="NO","N/A",[1]!Contratacion2023[[#This Row],[FECHA FIN PRORROGA]])</f>
        <v>0</v>
      </c>
      <c r="AY297" s="59"/>
      <c r="AZ297" s="59"/>
      <c r="BA297" s="59"/>
      <c r="BB297" s="47"/>
      <c r="BC297" s="59"/>
      <c r="BD297" s="59"/>
      <c r="BE297" s="48">
        <f>[1]!Contratacion2023[[#This Row],[VALOR TOTAL DEL CONTRATO]]-[1]!Contratacion2023[[#This Row],[VALOR VIGENTE]]</f>
        <v>0</v>
      </c>
      <c r="BJ297" s="51"/>
      <c r="BL297" s="73"/>
      <c r="BM297" s="51"/>
    </row>
    <row r="298" spans="1:65" x14ac:dyDescent="0.25">
      <c r="A298" s="53"/>
      <c r="H298" s="203"/>
      <c r="I298" s="57"/>
      <c r="K298" s="58"/>
      <c r="L298" s="59"/>
      <c r="N298" s="59"/>
      <c r="O298" s="61"/>
      <c r="P298" s="55"/>
      <c r="Q298" s="57"/>
      <c r="R298" s="62"/>
      <c r="S298" s="59"/>
      <c r="T298" s="63"/>
      <c r="U298" s="123"/>
      <c r="V298" s="64"/>
      <c r="W298" s="27"/>
      <c r="X298" s="65"/>
      <c r="Y298" s="65"/>
      <c r="Z298" s="66"/>
      <c r="AA298" s="67"/>
      <c r="AB298" s="67"/>
      <c r="AC298" s="68"/>
      <c r="AD298" s="67"/>
      <c r="AE298" s="72"/>
      <c r="AF298" s="34"/>
      <c r="AG298" s="69"/>
      <c r="AH298" s="37"/>
      <c r="AI298" s="37"/>
      <c r="AJ298" s="37"/>
      <c r="AM298" s="70"/>
      <c r="AN298" s="70"/>
      <c r="AO298" s="70"/>
      <c r="AQ298" s="72"/>
      <c r="AR298" s="73"/>
      <c r="AS298" s="51"/>
      <c r="AU298" s="73"/>
      <c r="AV298" s="73"/>
      <c r="AW298" s="110"/>
      <c r="AX298" s="46">
        <f>IF([1]!Contratacion2023[[#This Row],[ADICIÓN/PRÓRROGA]]="NO","N/A",[1]!Contratacion2023[[#This Row],[FECHA FIN PRORROGA]])</f>
        <v>0</v>
      </c>
      <c r="AY298" s="59"/>
      <c r="AZ298" s="59"/>
      <c r="BA298" s="59"/>
      <c r="BB298" s="47"/>
      <c r="BC298" s="59"/>
      <c r="BD298" s="59"/>
      <c r="BE298" s="48">
        <f>[1]!Contratacion2023[[#This Row],[VALOR TOTAL DEL CONTRATO]]-[1]!Contratacion2023[[#This Row],[VALOR VIGENTE]]</f>
        <v>0</v>
      </c>
      <c r="BJ298" s="51"/>
      <c r="BL298" s="73"/>
      <c r="BM298" s="51"/>
    </row>
    <row r="299" spans="1:65" x14ac:dyDescent="0.25">
      <c r="A299" s="53"/>
      <c r="H299" s="203"/>
      <c r="I299" s="57"/>
      <c r="K299" s="58"/>
      <c r="L299" s="59"/>
      <c r="N299" s="59"/>
      <c r="O299" s="61"/>
      <c r="P299" s="55"/>
      <c r="Q299" s="57"/>
      <c r="R299" s="62"/>
      <c r="S299" s="59"/>
      <c r="T299" s="63"/>
      <c r="U299" s="123"/>
      <c r="V299" s="64"/>
      <c r="W299" s="27"/>
      <c r="X299" s="65"/>
      <c r="Y299" s="65"/>
      <c r="Z299" s="66"/>
      <c r="AA299" s="67"/>
      <c r="AB299" s="67"/>
      <c r="AC299" s="68"/>
      <c r="AD299" s="67"/>
      <c r="AE299" s="72"/>
      <c r="AF299" s="34"/>
      <c r="AG299" s="69"/>
      <c r="AH299" s="37"/>
      <c r="AI299" s="37"/>
      <c r="AJ299" s="37"/>
      <c r="AM299" s="70"/>
      <c r="AN299" s="70"/>
      <c r="AO299" s="70"/>
      <c r="AQ299" s="72"/>
      <c r="AR299" s="73"/>
      <c r="AS299" s="51"/>
      <c r="AU299" s="73"/>
      <c r="AV299" s="73"/>
      <c r="AW299" s="110"/>
      <c r="AX299" s="46">
        <f>IF([1]!Contratacion2023[[#This Row],[ADICIÓN/PRÓRROGA]]="NO","N/A",[1]!Contratacion2023[[#This Row],[FECHA FIN PRORROGA]])</f>
        <v>0</v>
      </c>
      <c r="AY299" s="59"/>
      <c r="AZ299" s="59"/>
      <c r="BA299" s="59"/>
      <c r="BB299" s="47"/>
      <c r="BC299" s="59"/>
      <c r="BD299" s="59"/>
      <c r="BE299" s="48">
        <f>[1]!Contratacion2023[[#This Row],[VALOR TOTAL DEL CONTRATO]]-[1]!Contratacion2023[[#This Row],[VALOR VIGENTE]]</f>
        <v>0</v>
      </c>
      <c r="BJ299" s="51"/>
      <c r="BL299" s="73"/>
      <c r="BM299" s="51"/>
    </row>
    <row r="300" spans="1:65" x14ac:dyDescent="0.25">
      <c r="A300" s="53"/>
      <c r="H300" s="203"/>
      <c r="I300" s="57"/>
      <c r="K300" s="58"/>
      <c r="L300" s="59"/>
      <c r="N300" s="59"/>
      <c r="O300" s="61"/>
      <c r="P300" s="55"/>
      <c r="Q300" s="57"/>
      <c r="R300" s="62"/>
      <c r="S300" s="59"/>
      <c r="T300" s="63"/>
      <c r="U300" s="123"/>
      <c r="V300" s="64"/>
      <c r="W300" s="27"/>
      <c r="X300" s="65"/>
      <c r="Y300" s="65"/>
      <c r="Z300" s="66"/>
      <c r="AA300" s="67"/>
      <c r="AB300" s="67"/>
      <c r="AC300" s="68"/>
      <c r="AD300" s="67"/>
      <c r="AE300" s="72"/>
      <c r="AF300" s="34"/>
      <c r="AG300" s="69"/>
      <c r="AH300" s="37"/>
      <c r="AI300" s="37"/>
      <c r="AJ300" s="37"/>
      <c r="AM300" s="70"/>
      <c r="AN300" s="70"/>
      <c r="AO300" s="70"/>
      <c r="AQ300" s="72"/>
      <c r="AR300" s="73"/>
      <c r="AS300" s="51"/>
      <c r="AU300" s="73"/>
      <c r="AV300" s="73"/>
      <c r="AW300" s="110"/>
      <c r="AX300" s="46">
        <f>IF([1]!Contratacion2023[[#This Row],[ADICIÓN/PRÓRROGA]]="NO","N/A",[1]!Contratacion2023[[#This Row],[FECHA FIN PRORROGA]])</f>
        <v>0</v>
      </c>
      <c r="AY300" s="59"/>
      <c r="AZ300" s="59"/>
      <c r="BA300" s="59"/>
      <c r="BB300" s="47"/>
      <c r="BC300" s="59"/>
      <c r="BD300" s="59"/>
      <c r="BE300" s="48">
        <f>[1]!Contratacion2023[[#This Row],[VALOR TOTAL DEL CONTRATO]]-[1]!Contratacion2023[[#This Row],[VALOR VIGENTE]]</f>
        <v>0</v>
      </c>
      <c r="BJ300" s="51"/>
      <c r="BL300" s="73"/>
      <c r="BM300" s="51"/>
    </row>
    <row r="301" spans="1:65" x14ac:dyDescent="0.25">
      <c r="A301" s="53"/>
      <c r="H301" s="203"/>
      <c r="I301" s="57"/>
      <c r="K301" s="58"/>
      <c r="L301" s="59"/>
      <c r="N301" s="59"/>
      <c r="O301" s="61"/>
      <c r="P301" s="55"/>
      <c r="Q301" s="57"/>
      <c r="R301" s="62"/>
      <c r="S301" s="59"/>
      <c r="T301" s="63"/>
      <c r="U301" s="123"/>
      <c r="V301" s="64"/>
      <c r="W301" s="27"/>
      <c r="X301" s="65"/>
      <c r="Y301" s="65"/>
      <c r="Z301" s="66"/>
      <c r="AA301" s="67"/>
      <c r="AB301" s="67"/>
      <c r="AC301" s="68"/>
      <c r="AD301" s="67"/>
      <c r="AE301" s="72"/>
      <c r="AF301" s="34"/>
      <c r="AG301" s="69"/>
      <c r="AH301" s="37"/>
      <c r="AI301" s="37"/>
      <c r="AJ301" s="37"/>
      <c r="AM301" s="70"/>
      <c r="AN301" s="70"/>
      <c r="AO301" s="70"/>
      <c r="AQ301" s="72"/>
      <c r="AR301" s="73"/>
      <c r="AS301" s="51"/>
      <c r="AU301" s="73"/>
      <c r="AV301" s="73"/>
      <c r="AW301" s="110"/>
      <c r="AX301" s="46">
        <f>IF([1]!Contratacion2023[[#This Row],[ADICIÓN/PRÓRROGA]]="NO","N/A",[1]!Contratacion2023[[#This Row],[FECHA FIN PRORROGA]])</f>
        <v>0</v>
      </c>
      <c r="AY301" s="59"/>
      <c r="AZ301" s="59"/>
      <c r="BA301" s="59"/>
      <c r="BB301" s="47"/>
      <c r="BC301" s="59"/>
      <c r="BD301" s="59"/>
      <c r="BE301" s="48">
        <f>[1]!Contratacion2023[[#This Row],[VALOR TOTAL DEL CONTRATO]]-[1]!Contratacion2023[[#This Row],[VALOR VIGENTE]]</f>
        <v>0</v>
      </c>
      <c r="BJ301" s="51"/>
      <c r="BL301" s="73"/>
      <c r="BM301" s="51"/>
    </row>
    <row r="302" spans="1:65" x14ac:dyDescent="0.25">
      <c r="A302" s="53"/>
      <c r="H302" s="203"/>
      <c r="I302" s="57"/>
      <c r="K302" s="58"/>
      <c r="L302" s="59"/>
      <c r="N302" s="59"/>
      <c r="O302" s="61"/>
      <c r="P302" s="55"/>
      <c r="Q302" s="57"/>
      <c r="R302" s="62"/>
      <c r="S302" s="59"/>
      <c r="T302" s="63"/>
      <c r="U302" s="123"/>
      <c r="V302" s="64"/>
      <c r="W302" s="27"/>
      <c r="X302" s="65"/>
      <c r="Y302" s="65"/>
      <c r="Z302" s="66"/>
      <c r="AA302" s="67"/>
      <c r="AB302" s="67"/>
      <c r="AC302" s="68"/>
      <c r="AD302" s="67"/>
      <c r="AE302" s="72"/>
      <c r="AF302" s="34"/>
      <c r="AG302" s="69"/>
      <c r="AH302" s="37"/>
      <c r="AI302" s="37"/>
      <c r="AJ302" s="37"/>
      <c r="AM302" s="70"/>
      <c r="AN302" s="70"/>
      <c r="AO302" s="70"/>
      <c r="AQ302" s="72"/>
      <c r="AR302" s="73"/>
      <c r="AS302" s="51"/>
      <c r="AU302" s="73"/>
      <c r="AV302" s="73"/>
      <c r="AW302" s="110"/>
      <c r="AX302" s="46">
        <f>IF([1]!Contratacion2023[[#This Row],[ADICIÓN/PRÓRROGA]]="NO","N/A",[1]!Contratacion2023[[#This Row],[FECHA FIN PRORROGA]])</f>
        <v>0</v>
      </c>
      <c r="AY302" s="59"/>
      <c r="AZ302" s="59"/>
      <c r="BA302" s="59"/>
      <c r="BB302" s="47"/>
      <c r="BC302" s="59"/>
      <c r="BD302" s="59"/>
      <c r="BE302" s="48">
        <f>[1]!Contratacion2023[[#This Row],[VALOR TOTAL DEL CONTRATO]]-[1]!Contratacion2023[[#This Row],[VALOR VIGENTE]]</f>
        <v>0</v>
      </c>
      <c r="BJ302" s="51"/>
      <c r="BL302" s="73"/>
      <c r="BM302" s="51"/>
    </row>
    <row r="303" spans="1:65" x14ac:dyDescent="0.25">
      <c r="A303" s="53"/>
      <c r="H303" s="203"/>
      <c r="I303" s="57"/>
      <c r="K303" s="58"/>
      <c r="L303" s="59"/>
      <c r="N303" s="59"/>
      <c r="O303" s="61"/>
      <c r="P303" s="55"/>
      <c r="Q303" s="57"/>
      <c r="R303" s="62"/>
      <c r="S303" s="59"/>
      <c r="T303" s="63"/>
      <c r="U303" s="123"/>
      <c r="V303" s="64"/>
      <c r="W303" s="27"/>
      <c r="X303" s="65"/>
      <c r="Y303" s="65"/>
      <c r="Z303" s="66"/>
      <c r="AA303" s="67"/>
      <c r="AB303" s="67"/>
      <c r="AC303" s="68"/>
      <c r="AD303" s="67"/>
      <c r="AE303" s="72"/>
      <c r="AF303" s="34"/>
      <c r="AG303" s="69"/>
      <c r="AH303" s="37"/>
      <c r="AI303" s="37"/>
      <c r="AJ303" s="37"/>
      <c r="AM303" s="70"/>
      <c r="AN303" s="70"/>
      <c r="AO303" s="70"/>
      <c r="AQ303" s="72"/>
      <c r="AR303" s="73"/>
      <c r="AS303" s="51"/>
      <c r="AU303" s="73"/>
      <c r="AV303" s="73"/>
      <c r="AW303" s="110"/>
      <c r="AX303" s="46">
        <f>IF([1]!Contratacion2023[[#This Row],[ADICIÓN/PRÓRROGA]]="NO","N/A",[1]!Contratacion2023[[#This Row],[FECHA FIN PRORROGA]])</f>
        <v>0</v>
      </c>
      <c r="AY303" s="59"/>
      <c r="AZ303" s="59"/>
      <c r="BA303" s="59"/>
      <c r="BB303" s="47"/>
      <c r="BC303" s="59"/>
      <c r="BD303" s="59"/>
      <c r="BE303" s="48">
        <f>[1]!Contratacion2023[[#This Row],[VALOR TOTAL DEL CONTRATO]]-[1]!Contratacion2023[[#This Row],[VALOR VIGENTE]]</f>
        <v>0</v>
      </c>
      <c r="BJ303" s="51"/>
      <c r="BL303" s="73"/>
      <c r="BM303" s="51"/>
    </row>
    <row r="304" spans="1:65" x14ac:dyDescent="0.25">
      <c r="A304" s="53"/>
      <c r="H304" s="203"/>
      <c r="I304" s="57"/>
      <c r="K304" s="58"/>
      <c r="L304" s="59"/>
      <c r="N304" s="59"/>
      <c r="O304" s="61"/>
      <c r="P304" s="55"/>
      <c r="Q304" s="57"/>
      <c r="R304" s="62"/>
      <c r="S304" s="59"/>
      <c r="T304" s="63"/>
      <c r="U304" s="123"/>
      <c r="V304" s="64"/>
      <c r="W304" s="27"/>
      <c r="X304" s="65"/>
      <c r="Y304" s="65"/>
      <c r="Z304" s="66"/>
      <c r="AA304" s="67"/>
      <c r="AB304" s="67"/>
      <c r="AC304" s="68"/>
      <c r="AD304" s="67"/>
      <c r="AE304" s="72"/>
      <c r="AF304" s="34"/>
      <c r="AG304" s="69"/>
      <c r="AH304" s="37"/>
      <c r="AI304" s="37"/>
      <c r="AJ304" s="37"/>
      <c r="AM304" s="70"/>
      <c r="AN304" s="70"/>
      <c r="AO304" s="70"/>
      <c r="AQ304" s="72"/>
      <c r="AR304" s="73"/>
      <c r="AS304" s="51"/>
      <c r="AU304" s="73"/>
      <c r="AV304" s="73"/>
      <c r="AW304" s="110"/>
      <c r="AX304" s="46">
        <f>IF([1]!Contratacion2023[[#This Row],[ADICIÓN/PRÓRROGA]]="NO","N/A",[1]!Contratacion2023[[#This Row],[FECHA FIN PRORROGA]])</f>
        <v>0</v>
      </c>
      <c r="AY304" s="59"/>
      <c r="AZ304" s="59"/>
      <c r="BA304" s="59"/>
      <c r="BB304" s="47"/>
      <c r="BC304" s="59"/>
      <c r="BD304" s="59"/>
      <c r="BE304" s="48">
        <f>[1]!Contratacion2023[[#This Row],[VALOR TOTAL DEL CONTRATO]]-[1]!Contratacion2023[[#This Row],[VALOR VIGENTE]]</f>
        <v>0</v>
      </c>
      <c r="BJ304" s="51"/>
      <c r="BL304" s="73"/>
      <c r="BM304" s="51"/>
    </row>
    <row r="305" spans="1:65" x14ac:dyDescent="0.25">
      <c r="A305" s="53"/>
      <c r="H305" s="203"/>
      <c r="I305" s="57"/>
      <c r="K305" s="58"/>
      <c r="L305" s="59"/>
      <c r="N305" s="59"/>
      <c r="O305" s="61"/>
      <c r="P305" s="55"/>
      <c r="Q305" s="57"/>
      <c r="R305" s="62"/>
      <c r="S305" s="59"/>
      <c r="T305" s="63"/>
      <c r="U305" s="123"/>
      <c r="V305" s="64"/>
      <c r="W305" s="27"/>
      <c r="X305" s="65"/>
      <c r="Y305" s="65"/>
      <c r="Z305" s="66"/>
      <c r="AA305" s="67"/>
      <c r="AB305" s="67"/>
      <c r="AC305" s="68"/>
      <c r="AD305" s="67"/>
      <c r="AE305" s="72"/>
      <c r="AF305" s="34"/>
      <c r="AG305" s="69"/>
      <c r="AH305" s="37"/>
      <c r="AI305" s="37"/>
      <c r="AJ305" s="37"/>
      <c r="AM305" s="70"/>
      <c r="AN305" s="70"/>
      <c r="AO305" s="70"/>
      <c r="AQ305" s="72"/>
      <c r="AR305" s="73"/>
      <c r="AS305" s="51"/>
      <c r="AU305" s="73"/>
      <c r="AV305" s="73"/>
      <c r="AW305" s="110"/>
      <c r="AX305" s="46">
        <f>IF([1]!Contratacion2023[[#This Row],[ADICIÓN/PRÓRROGA]]="NO","N/A",[1]!Contratacion2023[[#This Row],[FECHA FIN PRORROGA]])</f>
        <v>0</v>
      </c>
      <c r="AY305" s="59"/>
      <c r="AZ305" s="59"/>
      <c r="BA305" s="59"/>
      <c r="BB305" s="47"/>
      <c r="BC305" s="59"/>
      <c r="BD305" s="59"/>
      <c r="BE305" s="48">
        <f>[1]!Contratacion2023[[#This Row],[VALOR TOTAL DEL CONTRATO]]-[1]!Contratacion2023[[#This Row],[VALOR VIGENTE]]</f>
        <v>0</v>
      </c>
      <c r="BJ305" s="51"/>
      <c r="BL305" s="73"/>
      <c r="BM305" s="51"/>
    </row>
    <row r="306" spans="1:65" x14ac:dyDescent="0.25">
      <c r="A306" s="53"/>
      <c r="H306" s="203"/>
      <c r="I306" s="57"/>
      <c r="K306" s="58"/>
      <c r="L306" s="59"/>
      <c r="N306" s="59"/>
      <c r="O306" s="61"/>
      <c r="P306" s="55"/>
      <c r="Q306" s="57"/>
      <c r="R306" s="62"/>
      <c r="S306" s="59"/>
      <c r="T306" s="63"/>
      <c r="U306" s="123"/>
      <c r="V306" s="64"/>
      <c r="W306" s="27"/>
      <c r="X306" s="65"/>
      <c r="Y306" s="65"/>
      <c r="Z306" s="66"/>
      <c r="AA306" s="67"/>
      <c r="AB306" s="67"/>
      <c r="AC306" s="68"/>
      <c r="AD306" s="67"/>
      <c r="AE306" s="72"/>
      <c r="AF306" s="34"/>
      <c r="AG306" s="69"/>
      <c r="AH306" s="37"/>
      <c r="AI306" s="37"/>
      <c r="AJ306" s="37"/>
      <c r="AM306" s="70"/>
      <c r="AN306" s="70"/>
      <c r="AO306" s="70"/>
      <c r="AQ306" s="72"/>
      <c r="AR306" s="73"/>
      <c r="AS306" s="51"/>
      <c r="AU306" s="73"/>
      <c r="AV306" s="73"/>
      <c r="AW306" s="110"/>
      <c r="AX306" s="46">
        <f>IF([1]!Contratacion2023[[#This Row],[ADICIÓN/PRÓRROGA]]="NO","N/A",[1]!Contratacion2023[[#This Row],[FECHA FIN PRORROGA]])</f>
        <v>0</v>
      </c>
      <c r="AY306" s="59"/>
      <c r="AZ306" s="59"/>
      <c r="BA306" s="59"/>
      <c r="BB306" s="47"/>
      <c r="BC306" s="59"/>
      <c r="BD306" s="59"/>
      <c r="BE306" s="48">
        <f>[1]!Contratacion2023[[#This Row],[VALOR TOTAL DEL CONTRATO]]-[1]!Contratacion2023[[#This Row],[VALOR VIGENTE]]</f>
        <v>0</v>
      </c>
      <c r="BJ306" s="51"/>
      <c r="BL306" s="73"/>
      <c r="BM306" s="51"/>
    </row>
    <row r="307" spans="1:65" x14ac:dyDescent="0.25">
      <c r="A307" s="53"/>
      <c r="H307" s="203"/>
      <c r="I307" s="57"/>
      <c r="K307" s="58"/>
      <c r="L307" s="59"/>
      <c r="N307" s="59"/>
      <c r="O307" s="61"/>
      <c r="P307" s="55"/>
      <c r="Q307" s="57"/>
      <c r="R307" s="62"/>
      <c r="S307" s="59"/>
      <c r="T307" s="63"/>
      <c r="U307" s="123"/>
      <c r="V307" s="64"/>
      <c r="W307" s="27"/>
      <c r="X307" s="65"/>
      <c r="Y307" s="65"/>
      <c r="Z307" s="66"/>
      <c r="AA307" s="67"/>
      <c r="AB307" s="67"/>
      <c r="AC307" s="68"/>
      <c r="AD307" s="67"/>
      <c r="AE307" s="72"/>
      <c r="AF307" s="34"/>
      <c r="AG307" s="69"/>
      <c r="AH307" s="37"/>
      <c r="AI307" s="37"/>
      <c r="AJ307" s="37"/>
      <c r="AM307" s="70"/>
      <c r="AN307" s="70"/>
      <c r="AO307" s="70"/>
      <c r="AQ307" s="72"/>
      <c r="AR307" s="73"/>
      <c r="AS307" s="51"/>
      <c r="AU307" s="73"/>
      <c r="AV307" s="73"/>
      <c r="AW307" s="110"/>
      <c r="AX307" s="46">
        <f>IF([1]!Contratacion2023[[#This Row],[ADICIÓN/PRÓRROGA]]="NO","N/A",[1]!Contratacion2023[[#This Row],[FECHA FIN PRORROGA]])</f>
        <v>0</v>
      </c>
      <c r="AY307" s="59"/>
      <c r="AZ307" s="59"/>
      <c r="BA307" s="59"/>
      <c r="BB307" s="47"/>
      <c r="BC307" s="59"/>
      <c r="BD307" s="59"/>
      <c r="BE307" s="48">
        <f>[1]!Contratacion2023[[#This Row],[VALOR TOTAL DEL CONTRATO]]-[1]!Contratacion2023[[#This Row],[VALOR VIGENTE]]</f>
        <v>0</v>
      </c>
      <c r="BJ307" s="51"/>
      <c r="BL307" s="73"/>
      <c r="BM307" s="51"/>
    </row>
    <row r="308" spans="1:65" x14ac:dyDescent="0.25">
      <c r="A308" s="53"/>
      <c r="H308" s="203"/>
      <c r="I308" s="57"/>
      <c r="K308" s="58"/>
      <c r="L308" s="59"/>
      <c r="N308" s="59"/>
      <c r="O308" s="61"/>
      <c r="P308" s="55"/>
      <c r="Q308" s="57"/>
      <c r="R308" s="62"/>
      <c r="S308" s="59"/>
      <c r="T308" s="63"/>
      <c r="U308" s="123"/>
      <c r="V308" s="64"/>
      <c r="W308" s="27"/>
      <c r="X308" s="65"/>
      <c r="Y308" s="65"/>
      <c r="Z308" s="66"/>
      <c r="AA308" s="67"/>
      <c r="AB308" s="67"/>
      <c r="AC308" s="68"/>
      <c r="AD308" s="67"/>
      <c r="AE308" s="72"/>
      <c r="AF308" s="34"/>
      <c r="AG308" s="69"/>
      <c r="AH308" s="37"/>
      <c r="AI308" s="37"/>
      <c r="AJ308" s="37"/>
      <c r="AM308" s="70"/>
      <c r="AN308" s="70"/>
      <c r="AO308" s="70"/>
      <c r="AQ308" s="72"/>
      <c r="AR308" s="73"/>
      <c r="AS308" s="51"/>
      <c r="AU308" s="73"/>
      <c r="AV308" s="73"/>
      <c r="AW308" s="110"/>
      <c r="AX308" s="46">
        <f>IF([1]!Contratacion2023[[#This Row],[ADICIÓN/PRÓRROGA]]="NO","N/A",[1]!Contratacion2023[[#This Row],[FECHA FIN PRORROGA]])</f>
        <v>0</v>
      </c>
      <c r="AY308" s="59"/>
      <c r="AZ308" s="59"/>
      <c r="BA308" s="59"/>
      <c r="BB308" s="47"/>
      <c r="BC308" s="59"/>
      <c r="BD308" s="59"/>
      <c r="BE308" s="48">
        <f>[1]!Contratacion2023[[#This Row],[VALOR TOTAL DEL CONTRATO]]-[1]!Contratacion2023[[#This Row],[VALOR VIGENTE]]</f>
        <v>0</v>
      </c>
      <c r="BJ308" s="51"/>
      <c r="BL308" s="73"/>
      <c r="BM308" s="51"/>
    </row>
    <row r="309" spans="1:65" x14ac:dyDescent="0.25">
      <c r="A309" s="53"/>
      <c r="H309" s="203"/>
      <c r="I309" s="57"/>
      <c r="K309" s="58"/>
      <c r="L309" s="59"/>
      <c r="N309" s="59"/>
      <c r="O309" s="61"/>
      <c r="P309" s="55"/>
      <c r="Q309" s="57"/>
      <c r="R309" s="62"/>
      <c r="S309" s="59"/>
      <c r="T309" s="63"/>
      <c r="U309" s="123"/>
      <c r="V309" s="64"/>
      <c r="W309" s="27"/>
      <c r="X309" s="65"/>
      <c r="Y309" s="65"/>
      <c r="Z309" s="66"/>
      <c r="AA309" s="67"/>
      <c r="AB309" s="67"/>
      <c r="AC309" s="68"/>
      <c r="AD309" s="67"/>
      <c r="AE309" s="72"/>
      <c r="AF309" s="34"/>
      <c r="AG309" s="69"/>
      <c r="AH309" s="37"/>
      <c r="AI309" s="37"/>
      <c r="AJ309" s="37"/>
      <c r="AM309" s="70"/>
      <c r="AN309" s="70"/>
      <c r="AO309" s="70"/>
      <c r="AQ309" s="72"/>
      <c r="AR309" s="73"/>
      <c r="AS309" s="51"/>
      <c r="AU309" s="73"/>
      <c r="AV309" s="73"/>
      <c r="AW309" s="110"/>
      <c r="AX309" s="46">
        <f>IF([1]!Contratacion2023[[#This Row],[ADICIÓN/PRÓRROGA]]="NO","N/A",[1]!Contratacion2023[[#This Row],[FECHA FIN PRORROGA]])</f>
        <v>0</v>
      </c>
      <c r="AY309" s="59"/>
      <c r="AZ309" s="59"/>
      <c r="BA309" s="59"/>
      <c r="BB309" s="47"/>
      <c r="BC309" s="59"/>
      <c r="BD309" s="59"/>
      <c r="BE309" s="48">
        <f>[1]!Contratacion2023[[#This Row],[VALOR TOTAL DEL CONTRATO]]-[1]!Contratacion2023[[#This Row],[VALOR VIGENTE]]</f>
        <v>0</v>
      </c>
      <c r="BJ309" s="51"/>
      <c r="BL309" s="73"/>
      <c r="BM309" s="51"/>
    </row>
    <row r="310" spans="1:65" x14ac:dyDescent="0.25">
      <c r="A310" s="53"/>
      <c r="H310" s="203"/>
      <c r="I310" s="57"/>
      <c r="K310" s="58"/>
      <c r="L310" s="59"/>
      <c r="N310" s="59"/>
      <c r="O310" s="61"/>
      <c r="P310" s="55"/>
      <c r="Q310" s="57"/>
      <c r="R310" s="62"/>
      <c r="S310" s="59"/>
      <c r="T310" s="63"/>
      <c r="U310" s="123"/>
      <c r="V310" s="64"/>
      <c r="W310" s="27"/>
      <c r="X310" s="65"/>
      <c r="Y310" s="65"/>
      <c r="Z310" s="66"/>
      <c r="AA310" s="67"/>
      <c r="AB310" s="67"/>
      <c r="AC310" s="68"/>
      <c r="AD310" s="67"/>
      <c r="AE310" s="72"/>
      <c r="AF310" s="34"/>
      <c r="AG310" s="69"/>
      <c r="AH310" s="37"/>
      <c r="AI310" s="37"/>
      <c r="AJ310" s="37"/>
      <c r="AM310" s="70"/>
      <c r="AN310" s="70"/>
      <c r="AO310" s="70"/>
      <c r="AQ310" s="72"/>
      <c r="AR310" s="73"/>
      <c r="AS310" s="51"/>
      <c r="AU310" s="73"/>
      <c r="AV310" s="73"/>
      <c r="AW310" s="110"/>
      <c r="AX310" s="46">
        <f>IF([1]!Contratacion2023[[#This Row],[ADICIÓN/PRÓRROGA]]="NO","N/A",[1]!Contratacion2023[[#This Row],[FECHA FIN PRORROGA]])</f>
        <v>0</v>
      </c>
      <c r="AY310" s="59"/>
      <c r="AZ310" s="59"/>
      <c r="BA310" s="59"/>
      <c r="BB310" s="47"/>
      <c r="BC310" s="59"/>
      <c r="BD310" s="59"/>
      <c r="BE310" s="48">
        <f>[1]!Contratacion2023[[#This Row],[VALOR TOTAL DEL CONTRATO]]-[1]!Contratacion2023[[#This Row],[VALOR VIGENTE]]</f>
        <v>0</v>
      </c>
      <c r="BJ310" s="51"/>
      <c r="BL310" s="73"/>
      <c r="BM310" s="51"/>
    </row>
    <row r="311" spans="1:65" x14ac:dyDescent="0.25">
      <c r="A311" s="53"/>
      <c r="H311" s="203"/>
      <c r="I311" s="57"/>
      <c r="K311" s="58"/>
      <c r="L311" s="59"/>
      <c r="N311" s="59"/>
      <c r="O311" s="61"/>
      <c r="P311" s="55"/>
      <c r="Q311" s="57"/>
      <c r="R311" s="62"/>
      <c r="S311" s="59"/>
      <c r="T311" s="63"/>
      <c r="U311" s="123"/>
      <c r="V311" s="64"/>
      <c r="W311" s="27"/>
      <c r="X311" s="65"/>
      <c r="Y311" s="65"/>
      <c r="Z311" s="66"/>
      <c r="AA311" s="67"/>
      <c r="AB311" s="67"/>
      <c r="AC311" s="68"/>
      <c r="AD311" s="67"/>
      <c r="AE311" s="72"/>
      <c r="AF311" s="34"/>
      <c r="AG311" s="69"/>
      <c r="AH311" s="37"/>
      <c r="AI311" s="37"/>
      <c r="AJ311" s="37"/>
      <c r="AM311" s="70"/>
      <c r="AN311" s="70"/>
      <c r="AO311" s="70"/>
      <c r="AQ311" s="72"/>
      <c r="AR311" s="73"/>
      <c r="AS311" s="51"/>
      <c r="AU311" s="73"/>
      <c r="AV311" s="73"/>
      <c r="AW311" s="110"/>
      <c r="AX311" s="46">
        <f>IF([1]!Contratacion2023[[#This Row],[ADICIÓN/PRÓRROGA]]="NO","N/A",[1]!Contratacion2023[[#This Row],[FECHA FIN PRORROGA]])</f>
        <v>0</v>
      </c>
      <c r="AY311" s="59"/>
      <c r="AZ311" s="59"/>
      <c r="BA311" s="59"/>
      <c r="BB311" s="47"/>
      <c r="BC311" s="59"/>
      <c r="BD311" s="59"/>
      <c r="BE311" s="48">
        <f>[1]!Contratacion2023[[#This Row],[VALOR TOTAL DEL CONTRATO]]-[1]!Contratacion2023[[#This Row],[VALOR VIGENTE]]</f>
        <v>0</v>
      </c>
      <c r="BJ311" s="51"/>
      <c r="BL311" s="73"/>
      <c r="BM311" s="51"/>
    </row>
    <row r="312" spans="1:65" x14ac:dyDescent="0.25">
      <c r="A312" s="53"/>
      <c r="H312" s="203"/>
      <c r="I312" s="57"/>
      <c r="K312" s="58"/>
      <c r="L312" s="59"/>
      <c r="N312" s="59"/>
      <c r="O312" s="61"/>
      <c r="P312" s="55"/>
      <c r="Q312" s="57"/>
      <c r="R312" s="62"/>
      <c r="S312" s="59"/>
      <c r="T312" s="63"/>
      <c r="U312" s="123"/>
      <c r="V312" s="64"/>
      <c r="W312" s="27"/>
      <c r="X312" s="65"/>
      <c r="Y312" s="65"/>
      <c r="Z312" s="66"/>
      <c r="AA312" s="67"/>
      <c r="AB312" s="67"/>
      <c r="AC312" s="68"/>
      <c r="AD312" s="67"/>
      <c r="AE312" s="72"/>
      <c r="AF312" s="34"/>
      <c r="AG312" s="69"/>
      <c r="AH312" s="37"/>
      <c r="AI312" s="37"/>
      <c r="AJ312" s="37"/>
      <c r="AM312" s="70"/>
      <c r="AN312" s="70"/>
      <c r="AO312" s="70"/>
      <c r="AQ312" s="72"/>
      <c r="AR312" s="73"/>
      <c r="AS312" s="51"/>
      <c r="AU312" s="73"/>
      <c r="AV312" s="73"/>
      <c r="AW312" s="110"/>
      <c r="AX312" s="46">
        <f>IF([1]!Contratacion2023[[#This Row],[ADICIÓN/PRÓRROGA]]="NO","N/A",[1]!Contratacion2023[[#This Row],[FECHA FIN PRORROGA]])</f>
        <v>0</v>
      </c>
      <c r="AY312" s="59"/>
      <c r="AZ312" s="59"/>
      <c r="BA312" s="59"/>
      <c r="BB312" s="47"/>
      <c r="BC312" s="59"/>
      <c r="BD312" s="59"/>
      <c r="BE312" s="48">
        <f>[1]!Contratacion2023[[#This Row],[VALOR TOTAL DEL CONTRATO]]-[1]!Contratacion2023[[#This Row],[VALOR VIGENTE]]</f>
        <v>0</v>
      </c>
      <c r="BJ312" s="51"/>
      <c r="BL312" s="73"/>
      <c r="BM312" s="51"/>
    </row>
    <row r="313" spans="1:65" x14ac:dyDescent="0.25">
      <c r="A313" s="53"/>
      <c r="H313" s="203"/>
      <c r="I313" s="57"/>
      <c r="K313" s="58"/>
      <c r="L313" s="59"/>
      <c r="N313" s="59"/>
      <c r="O313" s="61"/>
      <c r="P313" s="55"/>
      <c r="Q313" s="57"/>
      <c r="R313" s="62"/>
      <c r="S313" s="59"/>
      <c r="T313" s="63"/>
      <c r="U313" s="123"/>
      <c r="V313" s="64"/>
      <c r="W313" s="27"/>
      <c r="X313" s="65"/>
      <c r="Y313" s="65"/>
      <c r="Z313" s="66"/>
      <c r="AA313" s="67"/>
      <c r="AB313" s="67"/>
      <c r="AC313" s="68"/>
      <c r="AD313" s="67"/>
      <c r="AE313" s="72"/>
      <c r="AF313" s="34"/>
      <c r="AG313" s="69"/>
      <c r="AH313" s="37"/>
      <c r="AI313" s="37"/>
      <c r="AJ313" s="37"/>
      <c r="AM313" s="70"/>
      <c r="AN313" s="70"/>
      <c r="AO313" s="70"/>
      <c r="AQ313" s="72"/>
      <c r="AR313" s="73"/>
      <c r="AS313" s="51"/>
      <c r="AU313" s="73"/>
      <c r="AV313" s="73"/>
      <c r="AW313" s="110"/>
      <c r="AX313" s="46">
        <f>IF([1]!Contratacion2023[[#This Row],[ADICIÓN/PRÓRROGA]]="NO","N/A",[1]!Contratacion2023[[#This Row],[FECHA FIN PRORROGA]])</f>
        <v>0</v>
      </c>
      <c r="AY313" s="59"/>
      <c r="AZ313" s="59"/>
      <c r="BA313" s="59"/>
      <c r="BB313" s="47"/>
      <c r="BC313" s="59"/>
      <c r="BD313" s="59"/>
      <c r="BE313" s="48">
        <f>[1]!Contratacion2023[[#This Row],[VALOR TOTAL DEL CONTRATO]]-[1]!Contratacion2023[[#This Row],[VALOR VIGENTE]]</f>
        <v>0</v>
      </c>
      <c r="BJ313" s="51"/>
      <c r="BL313" s="73"/>
      <c r="BM313" s="51"/>
    </row>
    <row r="314" spans="1:65" x14ac:dyDescent="0.25">
      <c r="A314" s="53"/>
      <c r="H314" s="203"/>
      <c r="I314" s="57"/>
      <c r="K314" s="58"/>
      <c r="L314" s="59"/>
      <c r="N314" s="59"/>
      <c r="O314" s="61"/>
      <c r="P314" s="55"/>
      <c r="Q314" s="57"/>
      <c r="R314" s="62"/>
      <c r="S314" s="59"/>
      <c r="T314" s="63"/>
      <c r="U314" s="123"/>
      <c r="V314" s="64"/>
      <c r="W314" s="27"/>
      <c r="X314" s="65"/>
      <c r="Y314" s="65"/>
      <c r="Z314" s="66"/>
      <c r="AA314" s="67"/>
      <c r="AB314" s="67"/>
      <c r="AC314" s="68"/>
      <c r="AD314" s="67"/>
      <c r="AE314" s="72"/>
      <c r="AF314" s="34"/>
      <c r="AG314" s="69"/>
      <c r="AH314" s="37"/>
      <c r="AI314" s="37"/>
      <c r="AJ314" s="37"/>
      <c r="AM314" s="70"/>
      <c r="AN314" s="70"/>
      <c r="AO314" s="70"/>
      <c r="AQ314" s="72"/>
      <c r="AR314" s="73"/>
      <c r="AS314" s="51"/>
      <c r="AU314" s="73"/>
      <c r="AV314" s="73"/>
      <c r="AW314" s="110"/>
      <c r="AX314" s="46">
        <f>IF([1]!Contratacion2023[[#This Row],[ADICIÓN/PRÓRROGA]]="NO","N/A",[1]!Contratacion2023[[#This Row],[FECHA FIN PRORROGA]])</f>
        <v>0</v>
      </c>
      <c r="AY314" s="59"/>
      <c r="AZ314" s="59"/>
      <c r="BA314" s="59"/>
      <c r="BB314" s="47"/>
      <c r="BC314" s="59"/>
      <c r="BD314" s="59"/>
      <c r="BE314" s="48">
        <f>[1]!Contratacion2023[[#This Row],[VALOR TOTAL DEL CONTRATO]]-[1]!Contratacion2023[[#This Row],[VALOR VIGENTE]]</f>
        <v>0</v>
      </c>
      <c r="BJ314" s="51"/>
      <c r="BL314" s="73"/>
      <c r="BM314" s="51"/>
    </row>
    <row r="315" spans="1:65" x14ac:dyDescent="0.25">
      <c r="A315" s="53"/>
      <c r="H315" s="203"/>
      <c r="I315" s="57"/>
      <c r="K315" s="58"/>
      <c r="L315" s="59"/>
      <c r="N315" s="59"/>
      <c r="O315" s="61"/>
      <c r="P315" s="55"/>
      <c r="Q315" s="57"/>
      <c r="R315" s="62"/>
      <c r="S315" s="59"/>
      <c r="T315" s="63"/>
      <c r="U315" s="123"/>
      <c r="V315" s="64"/>
      <c r="W315" s="27"/>
      <c r="X315" s="65"/>
      <c r="Y315" s="65"/>
      <c r="Z315" s="66"/>
      <c r="AA315" s="67"/>
      <c r="AB315" s="67"/>
      <c r="AC315" s="68"/>
      <c r="AD315" s="67"/>
      <c r="AE315" s="72"/>
      <c r="AF315" s="34"/>
      <c r="AG315" s="69"/>
      <c r="AH315" s="37"/>
      <c r="AI315" s="37"/>
      <c r="AJ315" s="37"/>
      <c r="AM315" s="70"/>
      <c r="AN315" s="70"/>
      <c r="AO315" s="70"/>
      <c r="AQ315" s="72"/>
      <c r="AR315" s="73"/>
      <c r="AS315" s="51"/>
      <c r="AU315" s="73"/>
      <c r="AV315" s="73"/>
      <c r="AW315" s="110"/>
      <c r="AX315" s="46">
        <f>IF([1]!Contratacion2023[[#This Row],[ADICIÓN/PRÓRROGA]]="NO","N/A",[1]!Contratacion2023[[#This Row],[FECHA FIN PRORROGA]])</f>
        <v>0</v>
      </c>
      <c r="AY315" s="59"/>
      <c r="AZ315" s="59"/>
      <c r="BA315" s="59"/>
      <c r="BB315" s="47"/>
      <c r="BC315" s="59"/>
      <c r="BD315" s="59"/>
      <c r="BE315" s="48">
        <f>[1]!Contratacion2023[[#This Row],[VALOR TOTAL DEL CONTRATO]]-[1]!Contratacion2023[[#This Row],[VALOR VIGENTE]]</f>
        <v>0</v>
      </c>
      <c r="BJ315" s="51"/>
      <c r="BL315" s="73"/>
      <c r="BM315" s="51"/>
    </row>
    <row r="316" spans="1:65" x14ac:dyDescent="0.25">
      <c r="A316" s="53"/>
      <c r="H316" s="203"/>
      <c r="I316" s="57"/>
      <c r="K316" s="58"/>
      <c r="L316" s="59"/>
      <c r="N316" s="59"/>
      <c r="O316" s="61"/>
      <c r="P316" s="55"/>
      <c r="Q316" s="57"/>
      <c r="R316" s="62"/>
      <c r="S316" s="59"/>
      <c r="T316" s="63"/>
      <c r="U316" s="123"/>
      <c r="V316" s="64"/>
      <c r="W316" s="27"/>
      <c r="X316" s="65"/>
      <c r="Y316" s="65"/>
      <c r="Z316" s="66"/>
      <c r="AA316" s="67"/>
      <c r="AB316" s="67"/>
      <c r="AC316" s="68"/>
      <c r="AD316" s="67"/>
      <c r="AE316" s="72"/>
      <c r="AF316" s="34"/>
      <c r="AG316" s="69"/>
      <c r="AH316" s="37"/>
      <c r="AI316" s="37"/>
      <c r="AJ316" s="37"/>
      <c r="AM316" s="70"/>
      <c r="AN316" s="70"/>
      <c r="AO316" s="70"/>
      <c r="AQ316" s="72"/>
      <c r="AR316" s="73"/>
      <c r="AS316" s="51"/>
      <c r="AU316" s="73"/>
      <c r="AV316" s="73"/>
      <c r="AW316" s="110"/>
      <c r="AX316" s="46">
        <f>IF([1]!Contratacion2023[[#This Row],[ADICIÓN/PRÓRROGA]]="NO","N/A",[1]!Contratacion2023[[#This Row],[FECHA FIN PRORROGA]])</f>
        <v>0</v>
      </c>
      <c r="AY316" s="59"/>
      <c r="AZ316" s="59"/>
      <c r="BA316" s="59"/>
      <c r="BB316" s="47"/>
      <c r="BC316" s="59"/>
      <c r="BD316" s="59"/>
      <c r="BE316" s="48">
        <f>[1]!Contratacion2023[[#This Row],[VALOR TOTAL DEL CONTRATO]]-[1]!Contratacion2023[[#This Row],[VALOR VIGENTE]]</f>
        <v>0</v>
      </c>
      <c r="BJ316" s="51"/>
      <c r="BL316" s="73"/>
      <c r="BM316" s="51"/>
    </row>
    <row r="317" spans="1:65" x14ac:dyDescent="0.25">
      <c r="A317" s="53"/>
      <c r="H317" s="203"/>
      <c r="I317" s="57"/>
      <c r="K317" s="58"/>
      <c r="L317" s="59"/>
      <c r="N317" s="59"/>
      <c r="O317" s="61"/>
      <c r="P317" s="55"/>
      <c r="Q317" s="57"/>
      <c r="R317" s="62"/>
      <c r="S317" s="59"/>
      <c r="T317" s="63"/>
      <c r="U317" s="123"/>
      <c r="V317" s="64"/>
      <c r="W317" s="27"/>
      <c r="X317" s="65"/>
      <c r="Y317" s="65"/>
      <c r="Z317" s="66"/>
      <c r="AA317" s="67"/>
      <c r="AB317" s="67"/>
      <c r="AC317" s="68"/>
      <c r="AD317" s="67"/>
      <c r="AE317" s="72"/>
      <c r="AF317" s="34"/>
      <c r="AG317" s="69"/>
      <c r="AH317" s="37"/>
      <c r="AI317" s="37"/>
      <c r="AJ317" s="37"/>
      <c r="AM317" s="70"/>
      <c r="AN317" s="70"/>
      <c r="AO317" s="70"/>
      <c r="AQ317" s="72"/>
      <c r="AR317" s="73"/>
      <c r="AS317" s="51"/>
      <c r="AU317" s="73"/>
      <c r="AV317" s="73"/>
      <c r="AW317" s="110"/>
      <c r="AX317" s="46">
        <f>IF([1]!Contratacion2023[[#This Row],[ADICIÓN/PRÓRROGA]]="NO","N/A",[1]!Contratacion2023[[#This Row],[FECHA FIN PRORROGA]])</f>
        <v>0</v>
      </c>
      <c r="AY317" s="59"/>
      <c r="AZ317" s="59"/>
      <c r="BA317" s="59"/>
      <c r="BB317" s="47"/>
      <c r="BC317" s="59"/>
      <c r="BD317" s="59"/>
      <c r="BE317" s="48">
        <f>[1]!Contratacion2023[[#This Row],[VALOR TOTAL DEL CONTRATO]]-[1]!Contratacion2023[[#This Row],[VALOR VIGENTE]]</f>
        <v>0</v>
      </c>
      <c r="BJ317" s="51"/>
      <c r="BL317" s="73"/>
      <c r="BM317" s="51"/>
    </row>
    <row r="318" spans="1:65" x14ac:dyDescent="0.25">
      <c r="A318" s="53"/>
      <c r="H318" s="203"/>
      <c r="I318" s="57"/>
      <c r="K318" s="58"/>
      <c r="L318" s="59"/>
      <c r="N318" s="59"/>
      <c r="O318" s="61"/>
      <c r="P318" s="55"/>
      <c r="Q318" s="57"/>
      <c r="R318" s="62"/>
      <c r="S318" s="59"/>
      <c r="T318" s="63"/>
      <c r="U318" s="123"/>
      <c r="V318" s="64"/>
      <c r="W318" s="27"/>
      <c r="X318" s="65"/>
      <c r="Y318" s="65"/>
      <c r="Z318" s="66"/>
      <c r="AA318" s="67"/>
      <c r="AB318" s="67"/>
      <c r="AC318" s="68"/>
      <c r="AD318" s="67"/>
      <c r="AE318" s="72"/>
      <c r="AF318" s="34"/>
      <c r="AG318" s="69"/>
      <c r="AH318" s="37"/>
      <c r="AI318" s="37"/>
      <c r="AJ318" s="37"/>
      <c r="AM318" s="70"/>
      <c r="AN318" s="70"/>
      <c r="AO318" s="70"/>
      <c r="AQ318" s="72"/>
      <c r="AR318" s="73"/>
      <c r="AS318" s="51"/>
      <c r="AU318" s="73"/>
      <c r="AV318" s="73"/>
      <c r="AW318" s="110"/>
      <c r="AX318" s="46">
        <f>IF([1]!Contratacion2023[[#This Row],[ADICIÓN/PRÓRROGA]]="NO","N/A",[1]!Contratacion2023[[#This Row],[FECHA FIN PRORROGA]])</f>
        <v>0</v>
      </c>
      <c r="AY318" s="59"/>
      <c r="AZ318" s="59"/>
      <c r="BA318" s="59"/>
      <c r="BB318" s="47"/>
      <c r="BC318" s="59"/>
      <c r="BD318" s="59"/>
      <c r="BE318" s="48">
        <f>[1]!Contratacion2023[[#This Row],[VALOR TOTAL DEL CONTRATO]]-[1]!Contratacion2023[[#This Row],[VALOR VIGENTE]]</f>
        <v>0</v>
      </c>
      <c r="BJ318" s="51"/>
      <c r="BL318" s="73"/>
      <c r="BM318" s="51"/>
    </row>
    <row r="319" spans="1:65" x14ac:dyDescent="0.25">
      <c r="A319" s="53"/>
      <c r="H319" s="203"/>
      <c r="I319" s="57"/>
      <c r="K319" s="58"/>
      <c r="L319" s="59"/>
      <c r="N319" s="59"/>
      <c r="O319" s="61"/>
      <c r="P319" s="55"/>
      <c r="Q319" s="57"/>
      <c r="R319" s="62"/>
      <c r="S319" s="59"/>
      <c r="T319" s="63"/>
      <c r="U319" s="123"/>
      <c r="V319" s="64"/>
      <c r="W319" s="27"/>
      <c r="X319" s="65"/>
      <c r="Y319" s="65"/>
      <c r="Z319" s="66"/>
      <c r="AA319" s="67"/>
      <c r="AB319" s="67"/>
      <c r="AC319" s="68"/>
      <c r="AD319" s="67"/>
      <c r="AE319" s="72"/>
      <c r="AF319" s="34"/>
      <c r="AG319" s="69"/>
      <c r="AH319" s="37"/>
      <c r="AI319" s="37"/>
      <c r="AJ319" s="37"/>
      <c r="AM319" s="70"/>
      <c r="AN319" s="70"/>
      <c r="AO319" s="70"/>
      <c r="AQ319" s="72"/>
      <c r="AR319" s="73"/>
      <c r="AS319" s="51"/>
      <c r="AU319" s="73"/>
      <c r="AV319" s="73"/>
      <c r="AW319" s="110"/>
      <c r="AX319" s="46">
        <f>IF([1]!Contratacion2023[[#This Row],[ADICIÓN/PRÓRROGA]]="NO","N/A",[1]!Contratacion2023[[#This Row],[FECHA FIN PRORROGA]])</f>
        <v>0</v>
      </c>
      <c r="AY319" s="59"/>
      <c r="AZ319" s="59"/>
      <c r="BA319" s="59"/>
      <c r="BB319" s="47"/>
      <c r="BC319" s="59"/>
      <c r="BD319" s="59"/>
      <c r="BE319" s="48">
        <f>[1]!Contratacion2023[[#This Row],[VALOR TOTAL DEL CONTRATO]]-[1]!Contratacion2023[[#This Row],[VALOR VIGENTE]]</f>
        <v>0</v>
      </c>
      <c r="BJ319" s="51"/>
      <c r="BL319" s="73"/>
      <c r="BM319" s="51"/>
    </row>
    <row r="320" spans="1:65" x14ac:dyDescent="0.25">
      <c r="A320" s="53"/>
      <c r="H320" s="203"/>
      <c r="I320" s="57"/>
      <c r="K320" s="58"/>
      <c r="L320" s="59"/>
      <c r="N320" s="59"/>
      <c r="O320" s="61"/>
      <c r="P320" s="55"/>
      <c r="Q320" s="57"/>
      <c r="R320" s="62"/>
      <c r="S320" s="59"/>
      <c r="T320" s="63"/>
      <c r="U320" s="123"/>
      <c r="V320" s="64"/>
      <c r="W320" s="27"/>
      <c r="X320" s="65"/>
      <c r="Y320" s="65"/>
      <c r="Z320" s="66"/>
      <c r="AA320" s="67"/>
      <c r="AB320" s="67"/>
      <c r="AC320" s="68"/>
      <c r="AD320" s="67"/>
      <c r="AE320" s="72"/>
      <c r="AF320" s="34"/>
      <c r="AG320" s="69"/>
      <c r="AH320" s="37"/>
      <c r="AI320" s="37"/>
      <c r="AJ320" s="37"/>
      <c r="AM320" s="70"/>
      <c r="AN320" s="70"/>
      <c r="AO320" s="70"/>
      <c r="AQ320" s="72"/>
      <c r="AR320" s="73"/>
      <c r="AS320" s="51"/>
      <c r="AU320" s="73"/>
      <c r="AV320" s="73"/>
      <c r="AW320" s="110"/>
      <c r="AX320" s="46">
        <f>IF([1]!Contratacion2023[[#This Row],[ADICIÓN/PRÓRROGA]]="NO","N/A",[1]!Contratacion2023[[#This Row],[FECHA FIN PRORROGA]])</f>
        <v>0</v>
      </c>
      <c r="AY320" s="59"/>
      <c r="AZ320" s="59"/>
      <c r="BA320" s="59"/>
      <c r="BB320" s="47"/>
      <c r="BC320" s="59"/>
      <c r="BD320" s="59"/>
      <c r="BE320" s="48">
        <f>[1]!Contratacion2023[[#This Row],[VALOR TOTAL DEL CONTRATO]]-[1]!Contratacion2023[[#This Row],[VALOR VIGENTE]]</f>
        <v>0</v>
      </c>
      <c r="BJ320" s="51"/>
      <c r="BL320" s="73"/>
      <c r="BM320" s="51"/>
    </row>
    <row r="321" spans="1:65" x14ac:dyDescent="0.25">
      <c r="A321" s="53"/>
      <c r="H321" s="203"/>
      <c r="I321" s="57"/>
      <c r="K321" s="58"/>
      <c r="L321" s="59"/>
      <c r="N321" s="59"/>
      <c r="O321" s="61"/>
      <c r="P321" s="55"/>
      <c r="Q321" s="57"/>
      <c r="R321" s="62"/>
      <c r="S321" s="59"/>
      <c r="T321" s="63"/>
      <c r="U321" s="123"/>
      <c r="V321" s="64"/>
      <c r="W321" s="27"/>
      <c r="X321" s="65"/>
      <c r="Y321" s="65"/>
      <c r="Z321" s="66"/>
      <c r="AA321" s="67"/>
      <c r="AB321" s="67"/>
      <c r="AC321" s="68"/>
      <c r="AD321" s="67"/>
      <c r="AE321" s="72"/>
      <c r="AF321" s="34"/>
      <c r="AG321" s="69"/>
      <c r="AH321" s="37"/>
      <c r="AI321" s="37"/>
      <c r="AJ321" s="37"/>
      <c r="AM321" s="70"/>
      <c r="AN321" s="70"/>
      <c r="AO321" s="70"/>
      <c r="AQ321" s="72"/>
      <c r="AR321" s="73"/>
      <c r="AS321" s="51"/>
      <c r="AU321" s="73"/>
      <c r="AV321" s="73"/>
      <c r="AW321" s="110"/>
      <c r="AX321" s="46">
        <f>IF([1]!Contratacion2023[[#This Row],[ADICIÓN/PRÓRROGA]]="NO","N/A",[1]!Contratacion2023[[#This Row],[FECHA FIN PRORROGA]])</f>
        <v>0</v>
      </c>
      <c r="AY321" s="59"/>
      <c r="AZ321" s="59"/>
      <c r="BA321" s="59"/>
      <c r="BB321" s="47"/>
      <c r="BC321" s="59"/>
      <c r="BD321" s="59"/>
      <c r="BE321" s="48">
        <f>[1]!Contratacion2023[[#This Row],[VALOR TOTAL DEL CONTRATO]]-[1]!Contratacion2023[[#This Row],[VALOR VIGENTE]]</f>
        <v>0</v>
      </c>
      <c r="BJ321" s="51"/>
      <c r="BL321" s="73"/>
      <c r="BM321" s="51"/>
    </row>
    <row r="322" spans="1:65" x14ac:dyDescent="0.25">
      <c r="A322" s="53"/>
      <c r="H322" s="203"/>
      <c r="I322" s="57"/>
      <c r="K322" s="58"/>
      <c r="L322" s="59"/>
      <c r="N322" s="59"/>
      <c r="O322" s="61"/>
      <c r="P322" s="55"/>
      <c r="Q322" s="57"/>
      <c r="R322" s="62"/>
      <c r="S322" s="59"/>
      <c r="T322" s="63"/>
      <c r="U322" s="123"/>
      <c r="V322" s="64"/>
      <c r="W322" s="27"/>
      <c r="X322" s="65"/>
      <c r="Y322" s="65"/>
      <c r="Z322" s="66"/>
      <c r="AA322" s="67"/>
      <c r="AB322" s="67"/>
      <c r="AC322" s="68"/>
      <c r="AD322" s="67"/>
      <c r="AE322" s="72"/>
      <c r="AF322" s="34"/>
      <c r="AG322" s="69"/>
      <c r="AH322" s="37"/>
      <c r="AI322" s="37"/>
      <c r="AJ322" s="37"/>
      <c r="AM322" s="70"/>
      <c r="AN322" s="70"/>
      <c r="AO322" s="70"/>
      <c r="AQ322" s="72"/>
      <c r="AR322" s="73"/>
      <c r="AS322" s="51"/>
      <c r="AU322" s="73"/>
      <c r="AV322" s="73"/>
      <c r="AW322" s="110"/>
      <c r="AX322" s="46">
        <f>IF([1]!Contratacion2023[[#This Row],[ADICIÓN/PRÓRROGA]]="NO","N/A",[1]!Contratacion2023[[#This Row],[FECHA FIN PRORROGA]])</f>
        <v>0</v>
      </c>
      <c r="AY322" s="59"/>
      <c r="AZ322" s="59"/>
      <c r="BA322" s="59"/>
      <c r="BB322" s="47"/>
      <c r="BC322" s="59"/>
      <c r="BD322" s="59"/>
      <c r="BE322" s="48">
        <f>[1]!Contratacion2023[[#This Row],[VALOR TOTAL DEL CONTRATO]]-[1]!Contratacion2023[[#This Row],[VALOR VIGENTE]]</f>
        <v>0</v>
      </c>
      <c r="BJ322" s="51"/>
      <c r="BL322" s="73"/>
      <c r="BM322" s="51"/>
    </row>
    <row r="323" spans="1:65" x14ac:dyDescent="0.25">
      <c r="A323" s="53"/>
      <c r="H323" s="203"/>
      <c r="I323" s="57"/>
      <c r="K323" s="58"/>
      <c r="L323" s="59"/>
      <c r="N323" s="59"/>
      <c r="O323" s="61"/>
      <c r="P323" s="55"/>
      <c r="Q323" s="57"/>
      <c r="R323" s="62"/>
      <c r="S323" s="59"/>
      <c r="T323" s="63"/>
      <c r="U323" s="123"/>
      <c r="V323" s="64"/>
      <c r="W323" s="27"/>
      <c r="X323" s="65"/>
      <c r="Y323" s="65"/>
      <c r="Z323" s="66"/>
      <c r="AA323" s="67"/>
      <c r="AB323" s="67"/>
      <c r="AC323" s="68"/>
      <c r="AD323" s="67"/>
      <c r="AE323" s="72"/>
      <c r="AF323" s="34"/>
      <c r="AG323" s="69"/>
      <c r="AH323" s="37"/>
      <c r="AI323" s="37"/>
      <c r="AJ323" s="37"/>
      <c r="AM323" s="70"/>
      <c r="AN323" s="70"/>
      <c r="AO323" s="70"/>
      <c r="AQ323" s="72"/>
      <c r="AR323" s="73"/>
      <c r="AS323" s="51"/>
      <c r="AU323" s="73"/>
      <c r="AV323" s="73"/>
      <c r="AW323" s="110"/>
      <c r="AX323" s="46">
        <f>IF([1]!Contratacion2023[[#This Row],[ADICIÓN/PRÓRROGA]]="NO","N/A",[1]!Contratacion2023[[#This Row],[FECHA FIN PRORROGA]])</f>
        <v>0</v>
      </c>
      <c r="AY323" s="59"/>
      <c r="AZ323" s="59"/>
      <c r="BA323" s="59"/>
      <c r="BB323" s="47"/>
      <c r="BC323" s="59"/>
      <c r="BD323" s="59"/>
      <c r="BE323" s="48">
        <f>[1]!Contratacion2023[[#This Row],[VALOR TOTAL DEL CONTRATO]]-[1]!Contratacion2023[[#This Row],[VALOR VIGENTE]]</f>
        <v>0</v>
      </c>
      <c r="BJ323" s="51"/>
      <c r="BL323" s="73"/>
      <c r="BM323" s="51"/>
    </row>
    <row r="324" spans="1:65" x14ac:dyDescent="0.25">
      <c r="A324" s="53"/>
      <c r="H324" s="203"/>
      <c r="I324" s="57"/>
      <c r="K324" s="58"/>
      <c r="L324" s="59"/>
      <c r="N324" s="59"/>
      <c r="O324" s="61"/>
      <c r="P324" s="55"/>
      <c r="Q324" s="57"/>
      <c r="R324" s="62"/>
      <c r="S324" s="59"/>
      <c r="T324" s="63"/>
      <c r="U324" s="123"/>
      <c r="V324" s="64"/>
      <c r="W324" s="27"/>
      <c r="X324" s="65"/>
      <c r="Y324" s="65"/>
      <c r="Z324" s="66"/>
      <c r="AA324" s="67"/>
      <c r="AB324" s="67"/>
      <c r="AC324" s="68"/>
      <c r="AD324" s="67"/>
      <c r="AE324" s="72"/>
      <c r="AF324" s="34"/>
      <c r="AG324" s="69"/>
      <c r="AH324" s="37"/>
      <c r="AI324" s="37"/>
      <c r="AJ324" s="37"/>
      <c r="AM324" s="70"/>
      <c r="AN324" s="70"/>
      <c r="AO324" s="70"/>
      <c r="AQ324" s="72"/>
      <c r="AR324" s="73"/>
      <c r="AS324" s="51"/>
      <c r="AU324" s="73"/>
      <c r="AV324" s="73"/>
      <c r="AW324" s="110"/>
      <c r="AX324" s="46">
        <f>IF([1]!Contratacion2023[[#This Row],[ADICIÓN/PRÓRROGA]]="NO","N/A",[1]!Contratacion2023[[#This Row],[FECHA FIN PRORROGA]])</f>
        <v>0</v>
      </c>
      <c r="AY324" s="59"/>
      <c r="AZ324" s="59"/>
      <c r="BA324" s="59"/>
      <c r="BB324" s="47"/>
      <c r="BC324" s="59"/>
      <c r="BD324" s="59"/>
      <c r="BE324" s="48">
        <f>[1]!Contratacion2023[[#This Row],[VALOR TOTAL DEL CONTRATO]]-[1]!Contratacion2023[[#This Row],[VALOR VIGENTE]]</f>
        <v>0</v>
      </c>
      <c r="BJ324" s="51"/>
      <c r="BL324" s="73"/>
      <c r="BM324" s="51"/>
    </row>
    <row r="325" spans="1:65" x14ac:dyDescent="0.25">
      <c r="A325" s="53"/>
      <c r="H325" s="203"/>
      <c r="I325" s="57"/>
      <c r="K325" s="58"/>
      <c r="L325" s="59"/>
      <c r="N325" s="59"/>
      <c r="O325" s="61"/>
      <c r="P325" s="55"/>
      <c r="Q325" s="57"/>
      <c r="R325" s="62"/>
      <c r="S325" s="59"/>
      <c r="T325" s="63"/>
      <c r="U325" s="123"/>
      <c r="V325" s="64"/>
      <c r="W325" s="27"/>
      <c r="X325" s="65"/>
      <c r="Y325" s="65"/>
      <c r="Z325" s="66"/>
      <c r="AA325" s="67"/>
      <c r="AB325" s="67"/>
      <c r="AC325" s="68"/>
      <c r="AD325" s="67"/>
      <c r="AE325" s="72"/>
      <c r="AF325" s="34"/>
      <c r="AG325" s="69"/>
      <c r="AH325" s="37"/>
      <c r="AI325" s="37"/>
      <c r="AJ325" s="37"/>
      <c r="AM325" s="70"/>
      <c r="AN325" s="70"/>
      <c r="AO325" s="70"/>
      <c r="AQ325" s="72"/>
      <c r="AR325" s="73"/>
      <c r="AS325" s="51"/>
      <c r="AU325" s="73"/>
      <c r="AV325" s="73"/>
      <c r="AW325" s="110"/>
      <c r="AX325" s="46">
        <f>IF([1]!Contratacion2023[[#This Row],[ADICIÓN/PRÓRROGA]]="NO","N/A",[1]!Contratacion2023[[#This Row],[FECHA FIN PRORROGA]])</f>
        <v>0</v>
      </c>
      <c r="AY325" s="59"/>
      <c r="AZ325" s="59"/>
      <c r="BA325" s="59"/>
      <c r="BB325" s="47"/>
      <c r="BC325" s="59"/>
      <c r="BD325" s="59"/>
      <c r="BE325" s="48">
        <f>[1]!Contratacion2023[[#This Row],[VALOR TOTAL DEL CONTRATO]]-[1]!Contratacion2023[[#This Row],[VALOR VIGENTE]]</f>
        <v>0</v>
      </c>
      <c r="BJ325" s="51"/>
      <c r="BL325" s="73"/>
      <c r="BM325" s="51"/>
    </row>
    <row r="326" spans="1:65" x14ac:dyDescent="0.25">
      <c r="A326" s="53"/>
      <c r="H326" s="203"/>
      <c r="I326" s="57"/>
      <c r="K326" s="58"/>
      <c r="L326" s="59"/>
      <c r="N326" s="59"/>
      <c r="O326" s="61"/>
      <c r="P326" s="55"/>
      <c r="Q326" s="57"/>
      <c r="R326" s="62"/>
      <c r="S326" s="59"/>
      <c r="T326" s="63"/>
      <c r="U326" s="123"/>
      <c r="V326" s="64"/>
      <c r="W326" s="27"/>
      <c r="X326" s="65"/>
      <c r="Y326" s="65"/>
      <c r="Z326" s="66"/>
      <c r="AA326" s="67"/>
      <c r="AB326" s="67"/>
      <c r="AC326" s="68"/>
      <c r="AD326" s="67"/>
      <c r="AE326" s="72"/>
      <c r="AF326" s="34"/>
      <c r="AG326" s="69"/>
      <c r="AH326" s="37"/>
      <c r="AI326" s="37"/>
      <c r="AJ326" s="37"/>
      <c r="AM326" s="70"/>
      <c r="AN326" s="70"/>
      <c r="AO326" s="70"/>
      <c r="AQ326" s="72"/>
      <c r="AR326" s="73"/>
      <c r="AS326" s="51"/>
      <c r="AU326" s="73"/>
      <c r="AV326" s="73"/>
      <c r="AW326" s="110"/>
      <c r="AX326" s="46">
        <f>IF([1]!Contratacion2023[[#This Row],[ADICIÓN/PRÓRROGA]]="NO","N/A",[1]!Contratacion2023[[#This Row],[FECHA FIN PRORROGA]])</f>
        <v>0</v>
      </c>
      <c r="AY326" s="59"/>
      <c r="AZ326" s="59"/>
      <c r="BA326" s="59"/>
      <c r="BB326" s="47"/>
      <c r="BC326" s="59"/>
      <c r="BD326" s="59"/>
      <c r="BE326" s="48">
        <f>[1]!Contratacion2023[[#This Row],[VALOR TOTAL DEL CONTRATO]]-[1]!Contratacion2023[[#This Row],[VALOR VIGENTE]]</f>
        <v>0</v>
      </c>
      <c r="BJ326" s="51"/>
      <c r="BL326" s="73"/>
      <c r="BM326" s="51"/>
    </row>
    <row r="327" spans="1:65" x14ac:dyDescent="0.25">
      <c r="A327" s="53"/>
      <c r="H327" s="203"/>
      <c r="I327" s="57"/>
      <c r="K327" s="58"/>
      <c r="L327" s="59"/>
      <c r="N327" s="59"/>
      <c r="O327" s="61"/>
      <c r="P327" s="55"/>
      <c r="Q327" s="57"/>
      <c r="R327" s="62"/>
      <c r="S327" s="59"/>
      <c r="T327" s="63"/>
      <c r="U327" s="123"/>
      <c r="V327" s="64"/>
      <c r="W327" s="27"/>
      <c r="X327" s="65"/>
      <c r="Y327" s="65"/>
      <c r="Z327" s="66"/>
      <c r="AA327" s="67"/>
      <c r="AB327" s="67"/>
      <c r="AC327" s="68"/>
      <c r="AD327" s="67"/>
      <c r="AE327" s="72"/>
      <c r="AF327" s="34"/>
      <c r="AG327" s="69"/>
      <c r="AH327" s="37"/>
      <c r="AI327" s="37"/>
      <c r="AJ327" s="37"/>
      <c r="AM327" s="70"/>
      <c r="AN327" s="70"/>
      <c r="AO327" s="70"/>
      <c r="AQ327" s="72"/>
      <c r="AR327" s="73"/>
      <c r="AS327" s="51"/>
      <c r="AU327" s="73"/>
      <c r="AV327" s="73"/>
      <c r="AW327" s="110"/>
      <c r="AX327" s="46">
        <f>IF([1]!Contratacion2023[[#This Row],[ADICIÓN/PRÓRROGA]]="NO","N/A",[1]!Contratacion2023[[#This Row],[FECHA FIN PRORROGA]])</f>
        <v>0</v>
      </c>
      <c r="AY327" s="59"/>
      <c r="AZ327" s="59"/>
      <c r="BA327" s="59"/>
      <c r="BB327" s="47"/>
      <c r="BC327" s="59"/>
      <c r="BD327" s="59"/>
      <c r="BE327" s="48">
        <f>[1]!Contratacion2023[[#This Row],[VALOR TOTAL DEL CONTRATO]]-[1]!Contratacion2023[[#This Row],[VALOR VIGENTE]]</f>
        <v>0</v>
      </c>
      <c r="BJ327" s="51"/>
      <c r="BL327" s="73"/>
      <c r="BM327" s="51"/>
    </row>
    <row r="328" spans="1:65" x14ac:dyDescent="0.25">
      <c r="A328" s="53"/>
      <c r="H328" s="203"/>
      <c r="I328" s="57"/>
      <c r="K328" s="58"/>
      <c r="L328" s="59"/>
      <c r="N328" s="59"/>
      <c r="O328" s="61"/>
      <c r="P328" s="55"/>
      <c r="Q328" s="57"/>
      <c r="R328" s="62"/>
      <c r="S328" s="59"/>
      <c r="T328" s="63"/>
      <c r="U328" s="123"/>
      <c r="V328" s="64"/>
      <c r="W328" s="27"/>
      <c r="X328" s="65"/>
      <c r="Y328" s="65"/>
      <c r="Z328" s="66"/>
      <c r="AA328" s="67"/>
      <c r="AB328" s="67"/>
      <c r="AC328" s="68"/>
      <c r="AD328" s="67"/>
      <c r="AE328" s="72"/>
      <c r="AF328" s="34"/>
      <c r="AG328" s="69"/>
      <c r="AH328" s="37"/>
      <c r="AI328" s="37"/>
      <c r="AJ328" s="37"/>
      <c r="AM328" s="70"/>
      <c r="AN328" s="70"/>
      <c r="AO328" s="70"/>
      <c r="AQ328" s="72"/>
      <c r="AR328" s="73"/>
      <c r="AS328" s="51"/>
      <c r="AU328" s="73"/>
      <c r="AV328" s="73"/>
      <c r="AW328" s="110"/>
      <c r="AX328" s="46">
        <f>IF([1]!Contratacion2023[[#This Row],[ADICIÓN/PRÓRROGA]]="NO","N/A",[1]!Contratacion2023[[#This Row],[FECHA FIN PRORROGA]])</f>
        <v>0</v>
      </c>
      <c r="AY328" s="59"/>
      <c r="AZ328" s="59"/>
      <c r="BA328" s="59"/>
      <c r="BB328" s="47"/>
      <c r="BC328" s="59"/>
      <c r="BD328" s="59"/>
      <c r="BE328" s="48">
        <f>[1]!Contratacion2023[[#This Row],[VALOR TOTAL DEL CONTRATO]]-[1]!Contratacion2023[[#This Row],[VALOR VIGENTE]]</f>
        <v>0</v>
      </c>
      <c r="BJ328" s="51"/>
      <c r="BL328" s="73"/>
      <c r="BM328" s="51"/>
    </row>
    <row r="329" spans="1:65" x14ac:dyDescent="0.25">
      <c r="A329" s="53"/>
      <c r="H329" s="203"/>
      <c r="I329" s="57"/>
      <c r="K329" s="58"/>
      <c r="L329" s="59"/>
      <c r="N329" s="59"/>
      <c r="O329" s="61"/>
      <c r="P329" s="55"/>
      <c r="Q329" s="57"/>
      <c r="R329" s="62"/>
      <c r="S329" s="59"/>
      <c r="T329" s="63"/>
      <c r="U329" s="123"/>
      <c r="V329" s="64"/>
      <c r="W329" s="27"/>
      <c r="X329" s="65"/>
      <c r="Y329" s="65"/>
      <c r="Z329" s="66"/>
      <c r="AA329" s="67"/>
      <c r="AB329" s="67"/>
      <c r="AC329" s="68"/>
      <c r="AD329" s="67"/>
      <c r="AE329" s="72"/>
      <c r="AF329" s="34"/>
      <c r="AG329" s="69"/>
      <c r="AH329" s="37"/>
      <c r="AI329" s="37"/>
      <c r="AJ329" s="37"/>
      <c r="AM329" s="70"/>
      <c r="AN329" s="70"/>
      <c r="AO329" s="70"/>
      <c r="AQ329" s="72"/>
      <c r="AR329" s="73"/>
      <c r="AS329" s="51"/>
      <c r="AU329" s="73"/>
      <c r="AV329" s="73"/>
      <c r="AW329" s="110"/>
      <c r="AX329" s="46">
        <f>IF([1]!Contratacion2023[[#This Row],[ADICIÓN/PRÓRROGA]]="NO","N/A",[1]!Contratacion2023[[#This Row],[FECHA FIN PRORROGA]])</f>
        <v>0</v>
      </c>
      <c r="AY329" s="59"/>
      <c r="AZ329" s="59"/>
      <c r="BA329" s="59"/>
      <c r="BB329" s="47"/>
      <c r="BC329" s="59"/>
      <c r="BD329" s="59"/>
      <c r="BE329" s="48">
        <f>[1]!Contratacion2023[[#This Row],[VALOR TOTAL DEL CONTRATO]]-[1]!Contratacion2023[[#This Row],[VALOR VIGENTE]]</f>
        <v>0</v>
      </c>
      <c r="BJ329" s="51"/>
      <c r="BL329" s="73"/>
      <c r="BM329" s="51"/>
    </row>
    <row r="330" spans="1:65" x14ac:dyDescent="0.25">
      <c r="A330" s="53"/>
      <c r="H330" s="203"/>
      <c r="I330" s="57"/>
      <c r="K330" s="58"/>
      <c r="L330" s="59"/>
      <c r="N330" s="59"/>
      <c r="O330" s="61"/>
      <c r="P330" s="55"/>
      <c r="Q330" s="57"/>
      <c r="R330" s="62"/>
      <c r="S330" s="59"/>
      <c r="T330" s="63"/>
      <c r="U330" s="123"/>
      <c r="V330" s="64"/>
      <c r="W330" s="27"/>
      <c r="X330" s="65"/>
      <c r="Y330" s="65"/>
      <c r="Z330" s="66"/>
      <c r="AA330" s="67"/>
      <c r="AB330" s="67"/>
      <c r="AC330" s="68"/>
      <c r="AD330" s="67"/>
      <c r="AE330" s="72"/>
      <c r="AF330" s="34"/>
      <c r="AG330" s="69"/>
      <c r="AH330" s="37"/>
      <c r="AI330" s="37"/>
      <c r="AJ330" s="37"/>
      <c r="AM330" s="70"/>
      <c r="AN330" s="70"/>
      <c r="AO330" s="70"/>
      <c r="AQ330" s="72"/>
      <c r="AR330" s="73"/>
      <c r="AS330" s="51"/>
      <c r="AU330" s="73"/>
      <c r="AV330" s="73"/>
      <c r="AW330" s="110"/>
      <c r="AX330" s="46">
        <f>IF([1]!Contratacion2023[[#This Row],[ADICIÓN/PRÓRROGA]]="NO","N/A",[1]!Contratacion2023[[#This Row],[FECHA FIN PRORROGA]])</f>
        <v>0</v>
      </c>
      <c r="AY330" s="59"/>
      <c r="AZ330" s="59"/>
      <c r="BA330" s="59"/>
      <c r="BB330" s="47"/>
      <c r="BC330" s="59"/>
      <c r="BD330" s="59"/>
      <c r="BE330" s="48">
        <f>[1]!Contratacion2023[[#This Row],[VALOR TOTAL DEL CONTRATO]]-[1]!Contratacion2023[[#This Row],[VALOR VIGENTE]]</f>
        <v>0</v>
      </c>
      <c r="BJ330" s="51"/>
      <c r="BL330" s="73"/>
      <c r="BM330" s="51"/>
    </row>
    <row r="331" spans="1:65" x14ac:dyDescent="0.25">
      <c r="A331" s="53"/>
      <c r="H331" s="203"/>
      <c r="I331" s="57"/>
      <c r="K331" s="58"/>
      <c r="L331" s="59"/>
      <c r="N331" s="59"/>
      <c r="O331" s="61"/>
      <c r="P331" s="55"/>
      <c r="Q331" s="57"/>
      <c r="R331" s="62"/>
      <c r="S331" s="59"/>
      <c r="T331" s="63"/>
      <c r="U331" s="123"/>
      <c r="V331" s="64"/>
      <c r="W331" s="27"/>
      <c r="X331" s="65"/>
      <c r="Y331" s="65"/>
      <c r="Z331" s="66"/>
      <c r="AA331" s="67"/>
      <c r="AB331" s="67"/>
      <c r="AC331" s="68"/>
      <c r="AD331" s="67"/>
      <c r="AE331" s="72"/>
      <c r="AF331" s="34"/>
      <c r="AG331" s="69"/>
      <c r="AH331" s="37"/>
      <c r="AI331" s="37"/>
      <c r="AJ331" s="37"/>
      <c r="AM331" s="70"/>
      <c r="AN331" s="70"/>
      <c r="AO331" s="70"/>
      <c r="AQ331" s="72"/>
      <c r="AR331" s="73"/>
      <c r="AS331" s="51"/>
      <c r="AU331" s="73"/>
      <c r="AV331" s="73"/>
      <c r="AW331" s="110"/>
      <c r="AX331" s="46">
        <f>IF([1]!Contratacion2023[[#This Row],[ADICIÓN/PRÓRROGA]]="NO","N/A",[1]!Contratacion2023[[#This Row],[FECHA FIN PRORROGA]])</f>
        <v>0</v>
      </c>
      <c r="AY331" s="59"/>
      <c r="AZ331" s="59"/>
      <c r="BA331" s="59"/>
      <c r="BB331" s="47"/>
      <c r="BC331" s="59"/>
      <c r="BD331" s="59"/>
      <c r="BE331" s="48">
        <f>[1]!Contratacion2023[[#This Row],[VALOR TOTAL DEL CONTRATO]]-[1]!Contratacion2023[[#This Row],[VALOR VIGENTE]]</f>
        <v>0</v>
      </c>
      <c r="BJ331" s="51"/>
      <c r="BL331" s="73"/>
      <c r="BM331" s="51"/>
    </row>
    <row r="332" spans="1:65" x14ac:dyDescent="0.25">
      <c r="A332" s="53"/>
      <c r="H332" s="203"/>
      <c r="I332" s="57"/>
      <c r="K332" s="58"/>
      <c r="L332" s="59"/>
      <c r="N332" s="59"/>
      <c r="O332" s="61"/>
      <c r="P332" s="55"/>
      <c r="Q332" s="57"/>
      <c r="R332" s="62"/>
      <c r="S332" s="59"/>
      <c r="T332" s="63"/>
      <c r="U332" s="123"/>
      <c r="V332" s="64"/>
      <c r="W332" s="27"/>
      <c r="X332" s="65"/>
      <c r="Y332" s="65"/>
      <c r="Z332" s="66"/>
      <c r="AA332" s="67"/>
      <c r="AB332" s="67"/>
      <c r="AC332" s="68"/>
      <c r="AD332" s="67"/>
      <c r="AE332" s="72"/>
      <c r="AF332" s="34"/>
      <c r="AG332" s="69"/>
      <c r="AH332" s="37"/>
      <c r="AI332" s="37"/>
      <c r="AJ332" s="37"/>
      <c r="AM332" s="70"/>
      <c r="AN332" s="70"/>
      <c r="AO332" s="70"/>
      <c r="AQ332" s="72"/>
      <c r="AR332" s="73"/>
      <c r="AS332" s="51"/>
      <c r="AU332" s="73"/>
      <c r="AV332" s="73"/>
      <c r="AW332" s="110"/>
      <c r="AX332" s="46">
        <f>IF([1]!Contratacion2023[[#This Row],[ADICIÓN/PRÓRROGA]]="NO","N/A",[1]!Contratacion2023[[#This Row],[FECHA FIN PRORROGA]])</f>
        <v>0</v>
      </c>
      <c r="AY332" s="59"/>
      <c r="AZ332" s="59"/>
      <c r="BA332" s="59"/>
      <c r="BB332" s="47"/>
      <c r="BC332" s="59"/>
      <c r="BD332" s="59"/>
      <c r="BE332" s="48">
        <f>[1]!Contratacion2023[[#This Row],[VALOR TOTAL DEL CONTRATO]]-[1]!Contratacion2023[[#This Row],[VALOR VIGENTE]]</f>
        <v>0</v>
      </c>
      <c r="BJ332" s="51"/>
      <c r="BL332" s="73"/>
      <c r="BM332" s="51"/>
    </row>
    <row r="333" spans="1:65" x14ac:dyDescent="0.25">
      <c r="A333" s="53"/>
      <c r="H333" s="203"/>
      <c r="I333" s="57"/>
      <c r="K333" s="58"/>
      <c r="L333" s="59"/>
      <c r="N333" s="59"/>
      <c r="O333" s="61"/>
      <c r="P333" s="55"/>
      <c r="Q333" s="57"/>
      <c r="R333" s="62"/>
      <c r="S333" s="59"/>
      <c r="T333" s="63"/>
      <c r="U333" s="123"/>
      <c r="V333" s="64"/>
      <c r="W333" s="27"/>
      <c r="X333" s="65"/>
      <c r="Y333" s="65"/>
      <c r="Z333" s="66"/>
      <c r="AA333" s="67"/>
      <c r="AB333" s="67"/>
      <c r="AC333" s="68"/>
      <c r="AD333" s="67"/>
      <c r="AE333" s="72"/>
      <c r="AF333" s="34"/>
      <c r="AG333" s="69"/>
      <c r="AH333" s="37"/>
      <c r="AI333" s="37"/>
      <c r="AJ333" s="37"/>
      <c r="AM333" s="70"/>
      <c r="AN333" s="70"/>
      <c r="AO333" s="70"/>
      <c r="AQ333" s="72"/>
      <c r="AR333" s="73"/>
      <c r="AS333" s="51"/>
      <c r="AU333" s="73"/>
      <c r="AV333" s="73"/>
      <c r="AW333" s="110"/>
      <c r="AX333" s="46">
        <f>IF([1]!Contratacion2023[[#This Row],[ADICIÓN/PRÓRROGA]]="NO","N/A",[1]!Contratacion2023[[#This Row],[FECHA FIN PRORROGA]])</f>
        <v>0</v>
      </c>
      <c r="AY333" s="59"/>
      <c r="AZ333" s="59"/>
      <c r="BA333" s="59"/>
      <c r="BB333" s="47"/>
      <c r="BC333" s="59"/>
      <c r="BD333" s="59"/>
      <c r="BE333" s="48">
        <f>[1]!Contratacion2023[[#This Row],[VALOR TOTAL DEL CONTRATO]]-[1]!Contratacion2023[[#This Row],[VALOR VIGENTE]]</f>
        <v>0</v>
      </c>
      <c r="BJ333" s="51"/>
      <c r="BL333" s="73"/>
      <c r="BM333" s="51"/>
    </row>
    <row r="334" spans="1:65" x14ac:dyDescent="0.25">
      <c r="A334" s="53"/>
      <c r="H334" s="203"/>
      <c r="I334" s="57"/>
      <c r="K334" s="58"/>
      <c r="L334" s="59"/>
      <c r="N334" s="59"/>
      <c r="O334" s="61"/>
      <c r="P334" s="55"/>
      <c r="Q334" s="57"/>
      <c r="R334" s="62"/>
      <c r="S334" s="59"/>
      <c r="T334" s="63"/>
      <c r="U334" s="123"/>
      <c r="V334" s="64"/>
      <c r="W334" s="27"/>
      <c r="X334" s="65"/>
      <c r="Y334" s="65"/>
      <c r="Z334" s="66"/>
      <c r="AA334" s="67"/>
      <c r="AB334" s="67"/>
      <c r="AC334" s="68"/>
      <c r="AD334" s="67"/>
      <c r="AE334" s="72"/>
      <c r="AF334" s="34"/>
      <c r="AG334" s="69"/>
      <c r="AH334" s="37"/>
      <c r="AI334" s="37"/>
      <c r="AJ334" s="37"/>
      <c r="AM334" s="70"/>
      <c r="AN334" s="70"/>
      <c r="AO334" s="70"/>
      <c r="AQ334" s="72"/>
      <c r="AR334" s="73"/>
      <c r="AS334" s="51"/>
      <c r="AU334" s="73"/>
      <c r="AV334" s="73"/>
      <c r="AW334" s="110"/>
      <c r="AX334" s="46">
        <f>IF([1]!Contratacion2023[[#This Row],[ADICIÓN/PRÓRROGA]]="NO","N/A",[1]!Contratacion2023[[#This Row],[FECHA FIN PRORROGA]])</f>
        <v>0</v>
      </c>
      <c r="AY334" s="59"/>
      <c r="AZ334" s="59"/>
      <c r="BA334" s="59"/>
      <c r="BB334" s="47"/>
      <c r="BC334" s="59"/>
      <c r="BD334" s="59"/>
      <c r="BE334" s="48">
        <f>[1]!Contratacion2023[[#This Row],[VALOR TOTAL DEL CONTRATO]]-[1]!Contratacion2023[[#This Row],[VALOR VIGENTE]]</f>
        <v>0</v>
      </c>
      <c r="BJ334" s="51"/>
      <c r="BL334" s="73"/>
      <c r="BM334" s="51"/>
    </row>
    <row r="335" spans="1:65" x14ac:dyDescent="0.25">
      <c r="A335" s="53"/>
      <c r="H335" s="203"/>
      <c r="I335" s="57"/>
      <c r="K335" s="58"/>
      <c r="L335" s="59"/>
      <c r="N335" s="59"/>
      <c r="O335" s="61"/>
      <c r="P335" s="55"/>
      <c r="Q335" s="57"/>
      <c r="R335" s="62"/>
      <c r="S335" s="59"/>
      <c r="T335" s="63"/>
      <c r="U335" s="123"/>
      <c r="V335" s="64"/>
      <c r="W335" s="27"/>
      <c r="X335" s="65"/>
      <c r="Y335" s="65"/>
      <c r="Z335" s="66"/>
      <c r="AA335" s="67"/>
      <c r="AB335" s="67"/>
      <c r="AC335" s="68"/>
      <c r="AD335" s="67"/>
      <c r="AE335" s="72"/>
      <c r="AF335" s="34"/>
      <c r="AG335" s="69"/>
      <c r="AH335" s="37"/>
      <c r="AI335" s="37"/>
      <c r="AJ335" s="37"/>
      <c r="AM335" s="70"/>
      <c r="AN335" s="70"/>
      <c r="AO335" s="70"/>
      <c r="AQ335" s="72"/>
      <c r="AR335" s="73"/>
      <c r="AS335" s="51"/>
      <c r="AU335" s="73"/>
      <c r="AV335" s="73"/>
      <c r="AW335" s="110"/>
      <c r="AX335" s="46">
        <f>IF([1]!Contratacion2023[[#This Row],[ADICIÓN/PRÓRROGA]]="NO","N/A",[1]!Contratacion2023[[#This Row],[FECHA FIN PRORROGA]])</f>
        <v>0</v>
      </c>
      <c r="AY335" s="59"/>
      <c r="AZ335" s="59"/>
      <c r="BA335" s="59"/>
      <c r="BB335" s="47"/>
      <c r="BC335" s="59"/>
      <c r="BD335" s="59"/>
      <c r="BE335" s="48">
        <f>[1]!Contratacion2023[[#This Row],[VALOR TOTAL DEL CONTRATO]]-[1]!Contratacion2023[[#This Row],[VALOR VIGENTE]]</f>
        <v>0</v>
      </c>
      <c r="BJ335" s="51"/>
      <c r="BL335" s="73"/>
      <c r="BM335" s="51"/>
    </row>
    <row r="336" spans="1:65" x14ac:dyDescent="0.25">
      <c r="A336" s="53"/>
      <c r="H336" s="203"/>
      <c r="I336" s="57"/>
      <c r="K336" s="58"/>
      <c r="L336" s="59"/>
      <c r="N336" s="59"/>
      <c r="O336" s="61"/>
      <c r="P336" s="55"/>
      <c r="Q336" s="57"/>
      <c r="R336" s="62"/>
      <c r="S336" s="59"/>
      <c r="T336" s="63"/>
      <c r="U336" s="123"/>
      <c r="V336" s="64"/>
      <c r="W336" s="27"/>
      <c r="X336" s="65"/>
      <c r="Y336" s="65"/>
      <c r="Z336" s="66"/>
      <c r="AA336" s="67"/>
      <c r="AB336" s="67"/>
      <c r="AC336" s="68"/>
      <c r="AD336" s="67"/>
      <c r="AE336" s="72"/>
      <c r="AF336" s="34"/>
      <c r="AG336" s="69"/>
      <c r="AH336" s="37"/>
      <c r="AI336" s="37"/>
      <c r="AJ336" s="37"/>
      <c r="AM336" s="70"/>
      <c r="AN336" s="70"/>
      <c r="AO336" s="70"/>
      <c r="AQ336" s="72"/>
      <c r="AR336" s="73"/>
      <c r="AS336" s="51"/>
      <c r="AU336" s="73"/>
      <c r="AV336" s="73"/>
      <c r="AW336" s="110"/>
      <c r="AX336" s="46">
        <f>IF([1]!Contratacion2023[[#This Row],[ADICIÓN/PRÓRROGA]]="NO","N/A",[1]!Contratacion2023[[#This Row],[FECHA FIN PRORROGA]])</f>
        <v>0</v>
      </c>
      <c r="AY336" s="59"/>
      <c r="AZ336" s="59"/>
      <c r="BA336" s="59"/>
      <c r="BB336" s="47"/>
      <c r="BC336" s="59"/>
      <c r="BD336" s="59"/>
      <c r="BE336" s="48">
        <f>[1]!Contratacion2023[[#This Row],[VALOR TOTAL DEL CONTRATO]]-[1]!Contratacion2023[[#This Row],[VALOR VIGENTE]]</f>
        <v>0</v>
      </c>
      <c r="BJ336" s="51"/>
      <c r="BL336" s="73"/>
      <c r="BM336" s="51"/>
    </row>
    <row r="337" spans="1:65" x14ac:dyDescent="0.25">
      <c r="A337" s="53"/>
      <c r="H337" s="203"/>
      <c r="I337" s="57"/>
      <c r="K337" s="58"/>
      <c r="L337" s="59"/>
      <c r="N337" s="59"/>
      <c r="O337" s="61"/>
      <c r="P337" s="55"/>
      <c r="Q337" s="57"/>
      <c r="R337" s="62"/>
      <c r="S337" s="59"/>
      <c r="T337" s="63"/>
      <c r="U337" s="123"/>
      <c r="V337" s="64"/>
      <c r="W337" s="27"/>
      <c r="X337" s="65"/>
      <c r="Y337" s="65"/>
      <c r="Z337" s="66"/>
      <c r="AA337" s="67"/>
      <c r="AB337" s="67"/>
      <c r="AC337" s="68"/>
      <c r="AD337" s="67"/>
      <c r="AE337" s="72"/>
      <c r="AF337" s="34"/>
      <c r="AG337" s="69"/>
      <c r="AH337" s="37"/>
      <c r="AI337" s="37"/>
      <c r="AJ337" s="37"/>
      <c r="AM337" s="70"/>
      <c r="AN337" s="70"/>
      <c r="AO337" s="70"/>
      <c r="AQ337" s="72"/>
      <c r="AR337" s="73"/>
      <c r="AS337" s="51"/>
      <c r="AU337" s="73"/>
      <c r="AV337" s="73"/>
      <c r="AW337" s="110"/>
      <c r="AX337" s="46">
        <f>IF([1]!Contratacion2023[[#This Row],[ADICIÓN/PRÓRROGA]]="NO","N/A",[1]!Contratacion2023[[#This Row],[FECHA FIN PRORROGA]])</f>
        <v>0</v>
      </c>
      <c r="AY337" s="59"/>
      <c r="AZ337" s="59"/>
      <c r="BA337" s="59"/>
      <c r="BB337" s="47"/>
      <c r="BC337" s="59"/>
      <c r="BD337" s="59"/>
      <c r="BE337" s="48">
        <f>[1]!Contratacion2023[[#This Row],[VALOR TOTAL DEL CONTRATO]]-[1]!Contratacion2023[[#This Row],[VALOR VIGENTE]]</f>
        <v>0</v>
      </c>
      <c r="BJ337" s="51"/>
      <c r="BL337" s="73"/>
      <c r="BM337" s="51"/>
    </row>
    <row r="338" spans="1:65" x14ac:dyDescent="0.25">
      <c r="A338" s="53"/>
      <c r="H338" s="203"/>
      <c r="I338" s="57"/>
      <c r="K338" s="58"/>
      <c r="L338" s="59"/>
      <c r="N338" s="59"/>
      <c r="O338" s="61"/>
      <c r="P338" s="55"/>
      <c r="Q338" s="57"/>
      <c r="R338" s="62"/>
      <c r="S338" s="59"/>
      <c r="T338" s="63"/>
      <c r="U338" s="123"/>
      <c r="V338" s="64"/>
      <c r="W338" s="27"/>
      <c r="X338" s="65"/>
      <c r="Y338" s="65"/>
      <c r="Z338" s="66"/>
      <c r="AA338" s="67"/>
      <c r="AB338" s="67"/>
      <c r="AC338" s="68"/>
      <c r="AD338" s="67"/>
      <c r="AE338" s="72"/>
      <c r="AF338" s="34"/>
      <c r="AG338" s="69"/>
      <c r="AH338" s="37"/>
      <c r="AI338" s="37"/>
      <c r="AJ338" s="37"/>
      <c r="AM338" s="70"/>
      <c r="AN338" s="70"/>
      <c r="AO338" s="70"/>
      <c r="AQ338" s="72"/>
      <c r="AR338" s="73"/>
      <c r="AS338" s="51"/>
      <c r="AU338" s="73"/>
      <c r="AV338" s="73"/>
      <c r="AW338" s="110"/>
      <c r="AX338" s="46">
        <f>IF([1]!Contratacion2023[[#This Row],[ADICIÓN/PRÓRROGA]]="NO","N/A",[1]!Contratacion2023[[#This Row],[FECHA FIN PRORROGA]])</f>
        <v>0</v>
      </c>
      <c r="AY338" s="59"/>
      <c r="AZ338" s="59"/>
      <c r="BA338" s="59"/>
      <c r="BB338" s="47"/>
      <c r="BC338" s="59"/>
      <c r="BD338" s="59"/>
      <c r="BE338" s="48">
        <f>[1]!Contratacion2023[[#This Row],[VALOR TOTAL DEL CONTRATO]]-[1]!Contratacion2023[[#This Row],[VALOR VIGENTE]]</f>
        <v>0</v>
      </c>
      <c r="BJ338" s="51"/>
      <c r="BL338" s="73"/>
      <c r="BM338" s="51"/>
    </row>
    <row r="339" spans="1:65" x14ac:dyDescent="0.25">
      <c r="A339" s="53"/>
      <c r="H339" s="203"/>
      <c r="I339" s="57"/>
      <c r="K339" s="58"/>
      <c r="L339" s="59"/>
      <c r="N339" s="59"/>
      <c r="O339" s="61"/>
      <c r="P339" s="55"/>
      <c r="Q339" s="57"/>
      <c r="R339" s="62"/>
      <c r="S339" s="59"/>
      <c r="T339" s="63"/>
      <c r="U339" s="123"/>
      <c r="V339" s="64"/>
      <c r="W339" s="27"/>
      <c r="X339" s="65"/>
      <c r="Y339" s="65"/>
      <c r="Z339" s="66"/>
      <c r="AA339" s="67"/>
      <c r="AB339" s="67"/>
      <c r="AC339" s="68"/>
      <c r="AD339" s="67"/>
      <c r="AE339" s="72"/>
      <c r="AF339" s="34"/>
      <c r="AG339" s="69"/>
      <c r="AH339" s="37"/>
      <c r="AI339" s="37"/>
      <c r="AJ339" s="37"/>
      <c r="AM339" s="70"/>
      <c r="AN339" s="70"/>
      <c r="AO339" s="70"/>
      <c r="AQ339" s="72"/>
      <c r="AR339" s="73"/>
      <c r="AS339" s="51"/>
      <c r="AU339" s="73"/>
      <c r="AV339" s="73"/>
      <c r="AW339" s="110"/>
      <c r="AX339" s="46">
        <f>IF([1]!Contratacion2023[[#This Row],[ADICIÓN/PRÓRROGA]]="NO","N/A",[1]!Contratacion2023[[#This Row],[FECHA FIN PRORROGA]])</f>
        <v>0</v>
      </c>
      <c r="AY339" s="59"/>
      <c r="AZ339" s="59"/>
      <c r="BA339" s="59"/>
      <c r="BB339" s="47"/>
      <c r="BC339" s="59"/>
      <c r="BD339" s="59"/>
      <c r="BE339" s="48">
        <f>[1]!Contratacion2023[[#This Row],[VALOR TOTAL DEL CONTRATO]]-[1]!Contratacion2023[[#This Row],[VALOR VIGENTE]]</f>
        <v>0</v>
      </c>
      <c r="BJ339" s="51"/>
      <c r="BL339" s="73"/>
      <c r="BM339" s="51"/>
    </row>
    <row r="340" spans="1:65" x14ac:dyDescent="0.25">
      <c r="A340" s="53"/>
      <c r="H340" s="203"/>
      <c r="I340" s="57"/>
      <c r="K340" s="58"/>
      <c r="L340" s="59"/>
      <c r="N340" s="59"/>
      <c r="O340" s="61"/>
      <c r="P340" s="55"/>
      <c r="Q340" s="57"/>
      <c r="R340" s="62"/>
      <c r="S340" s="59"/>
      <c r="T340" s="63"/>
      <c r="U340" s="123"/>
      <c r="V340" s="64"/>
      <c r="W340" s="27"/>
      <c r="X340" s="65"/>
      <c r="Y340" s="65"/>
      <c r="Z340" s="66"/>
      <c r="AA340" s="67"/>
      <c r="AB340" s="67"/>
      <c r="AC340" s="68"/>
      <c r="AD340" s="67"/>
      <c r="AE340" s="72"/>
      <c r="AF340" s="34"/>
      <c r="AG340" s="69"/>
      <c r="AH340" s="37"/>
      <c r="AI340" s="37"/>
      <c r="AJ340" s="37"/>
      <c r="AM340" s="70"/>
      <c r="AN340" s="70"/>
      <c r="AO340" s="70"/>
      <c r="AQ340" s="72"/>
      <c r="AR340" s="73"/>
      <c r="AS340" s="51"/>
      <c r="AU340" s="73"/>
      <c r="AV340" s="73"/>
      <c r="AW340" s="110"/>
      <c r="AX340" s="46">
        <f>IF([1]!Contratacion2023[[#This Row],[ADICIÓN/PRÓRROGA]]="NO","N/A",[1]!Contratacion2023[[#This Row],[FECHA FIN PRORROGA]])</f>
        <v>0</v>
      </c>
      <c r="AY340" s="59"/>
      <c r="AZ340" s="59"/>
      <c r="BA340" s="59"/>
      <c r="BB340" s="47"/>
      <c r="BC340" s="59"/>
      <c r="BD340" s="59"/>
      <c r="BE340" s="48">
        <f>[1]!Contratacion2023[[#This Row],[VALOR TOTAL DEL CONTRATO]]-[1]!Contratacion2023[[#This Row],[VALOR VIGENTE]]</f>
        <v>0</v>
      </c>
      <c r="BJ340" s="51"/>
      <c r="BL340" s="73"/>
      <c r="BM340" s="51"/>
    </row>
    <row r="341" spans="1:65" x14ac:dyDescent="0.25">
      <c r="A341" s="53"/>
      <c r="H341" s="203"/>
      <c r="I341" s="57"/>
      <c r="K341" s="58"/>
      <c r="L341" s="59"/>
      <c r="N341" s="59"/>
      <c r="O341" s="61"/>
      <c r="P341" s="55"/>
      <c r="Q341" s="57"/>
      <c r="R341" s="62"/>
      <c r="S341" s="59"/>
      <c r="T341" s="63"/>
      <c r="U341" s="123"/>
      <c r="V341" s="64"/>
      <c r="W341" s="27"/>
      <c r="X341" s="65"/>
      <c r="Y341" s="65"/>
      <c r="Z341" s="66"/>
      <c r="AA341" s="67"/>
      <c r="AB341" s="67"/>
      <c r="AC341" s="68"/>
      <c r="AD341" s="67"/>
      <c r="AE341" s="72"/>
      <c r="AF341" s="34"/>
      <c r="AG341" s="69"/>
      <c r="AH341" s="37"/>
      <c r="AI341" s="37"/>
      <c r="AJ341" s="37"/>
      <c r="AM341" s="70"/>
      <c r="AN341" s="70"/>
      <c r="AO341" s="70"/>
      <c r="AQ341" s="72"/>
      <c r="AR341" s="73"/>
      <c r="AS341" s="51"/>
      <c r="AU341" s="73"/>
      <c r="AV341" s="73"/>
      <c r="AW341" s="110"/>
      <c r="AX341" s="46">
        <f>IF([1]!Contratacion2023[[#This Row],[ADICIÓN/PRÓRROGA]]="NO","N/A",[1]!Contratacion2023[[#This Row],[FECHA FIN PRORROGA]])</f>
        <v>0</v>
      </c>
      <c r="AY341" s="59"/>
      <c r="AZ341" s="59"/>
      <c r="BA341" s="59"/>
      <c r="BB341" s="47"/>
      <c r="BC341" s="59"/>
      <c r="BD341" s="59"/>
      <c r="BE341" s="48">
        <f>[1]!Contratacion2023[[#This Row],[VALOR TOTAL DEL CONTRATO]]-[1]!Contratacion2023[[#This Row],[VALOR VIGENTE]]</f>
        <v>0</v>
      </c>
      <c r="BJ341" s="51"/>
      <c r="BL341" s="73"/>
      <c r="BM341" s="51"/>
    </row>
    <row r="342" spans="1:65" x14ac:dyDescent="0.25">
      <c r="A342" s="53"/>
      <c r="H342" s="203"/>
      <c r="I342" s="57"/>
      <c r="K342" s="58"/>
      <c r="L342" s="59"/>
      <c r="N342" s="59"/>
      <c r="O342" s="61"/>
      <c r="P342" s="55"/>
      <c r="Q342" s="57"/>
      <c r="R342" s="62"/>
      <c r="S342" s="59"/>
      <c r="T342" s="63"/>
      <c r="U342" s="123"/>
      <c r="V342" s="64"/>
      <c r="W342" s="27"/>
      <c r="X342" s="65"/>
      <c r="Y342" s="65"/>
      <c r="Z342" s="66"/>
      <c r="AA342" s="67"/>
      <c r="AB342" s="67"/>
      <c r="AC342" s="68"/>
      <c r="AD342" s="67"/>
      <c r="AE342" s="72"/>
      <c r="AF342" s="34"/>
      <c r="AG342" s="69"/>
      <c r="AH342" s="37"/>
      <c r="AI342" s="37"/>
      <c r="AJ342" s="37"/>
      <c r="AM342" s="70"/>
      <c r="AN342" s="70"/>
      <c r="AO342" s="70"/>
      <c r="AQ342" s="72"/>
      <c r="AR342" s="73"/>
      <c r="AS342" s="51"/>
      <c r="AU342" s="73"/>
      <c r="AV342" s="73"/>
      <c r="AW342" s="110"/>
      <c r="AX342" s="46">
        <f>IF([1]!Contratacion2023[[#This Row],[ADICIÓN/PRÓRROGA]]="NO","N/A",[1]!Contratacion2023[[#This Row],[FECHA FIN PRORROGA]])</f>
        <v>0</v>
      </c>
      <c r="AY342" s="59"/>
      <c r="AZ342" s="59"/>
      <c r="BA342" s="59"/>
      <c r="BB342" s="47"/>
      <c r="BC342" s="59"/>
      <c r="BD342" s="59"/>
      <c r="BE342" s="48">
        <f>[1]!Contratacion2023[[#This Row],[VALOR TOTAL DEL CONTRATO]]-[1]!Contratacion2023[[#This Row],[VALOR VIGENTE]]</f>
        <v>0</v>
      </c>
      <c r="BJ342" s="51"/>
      <c r="BL342" s="73"/>
      <c r="BM342" s="51"/>
    </row>
    <row r="343" spans="1:65" x14ac:dyDescent="0.25">
      <c r="A343" s="53"/>
      <c r="H343" s="203"/>
      <c r="I343" s="57"/>
      <c r="K343" s="58"/>
      <c r="L343" s="59"/>
      <c r="N343" s="59"/>
      <c r="O343" s="61"/>
      <c r="P343" s="55"/>
      <c r="Q343" s="57"/>
      <c r="R343" s="62"/>
      <c r="S343" s="59"/>
      <c r="T343" s="63"/>
      <c r="U343" s="123"/>
      <c r="V343" s="64"/>
      <c r="W343" s="27"/>
      <c r="X343" s="65"/>
      <c r="Y343" s="65"/>
      <c r="Z343" s="66"/>
      <c r="AA343" s="67"/>
      <c r="AB343" s="67"/>
      <c r="AC343" s="68"/>
      <c r="AD343" s="67"/>
      <c r="AE343" s="72"/>
      <c r="AF343" s="34"/>
      <c r="AG343" s="69"/>
      <c r="AH343" s="37"/>
      <c r="AI343" s="37"/>
      <c r="AJ343" s="37"/>
      <c r="AM343" s="70"/>
      <c r="AN343" s="70"/>
      <c r="AO343" s="70"/>
      <c r="AQ343" s="72"/>
      <c r="AR343" s="73"/>
      <c r="AS343" s="51"/>
      <c r="AU343" s="73"/>
      <c r="AV343" s="73"/>
      <c r="AW343" s="110"/>
      <c r="AX343" s="46">
        <f>IF([1]!Contratacion2023[[#This Row],[ADICIÓN/PRÓRROGA]]="NO","N/A",[1]!Contratacion2023[[#This Row],[FECHA FIN PRORROGA]])</f>
        <v>0</v>
      </c>
      <c r="AY343" s="59"/>
      <c r="AZ343" s="59"/>
      <c r="BA343" s="59"/>
      <c r="BB343" s="47"/>
      <c r="BC343" s="59"/>
      <c r="BD343" s="59"/>
      <c r="BE343" s="48">
        <f>[1]!Contratacion2023[[#This Row],[VALOR TOTAL DEL CONTRATO]]-[1]!Contratacion2023[[#This Row],[VALOR VIGENTE]]</f>
        <v>0</v>
      </c>
      <c r="BJ343" s="51"/>
      <c r="BL343" s="73"/>
      <c r="BM343" s="51"/>
    </row>
    <row r="344" spans="1:65" x14ac:dyDescent="0.25">
      <c r="A344" s="53"/>
      <c r="H344" s="203"/>
      <c r="I344" s="57"/>
      <c r="K344" s="58"/>
      <c r="L344" s="59"/>
      <c r="N344" s="59"/>
      <c r="O344" s="61"/>
      <c r="P344" s="55"/>
      <c r="Q344" s="57"/>
      <c r="R344" s="62"/>
      <c r="S344" s="59"/>
      <c r="T344" s="63"/>
      <c r="U344" s="123"/>
      <c r="V344" s="64"/>
      <c r="W344" s="27"/>
      <c r="X344" s="65"/>
      <c r="Y344" s="65"/>
      <c r="Z344" s="66"/>
      <c r="AA344" s="67"/>
      <c r="AB344" s="67"/>
      <c r="AC344" s="68"/>
      <c r="AD344" s="67"/>
      <c r="AE344" s="72"/>
      <c r="AF344" s="34"/>
      <c r="AG344" s="69"/>
      <c r="AH344" s="37"/>
      <c r="AI344" s="37"/>
      <c r="AJ344" s="37"/>
      <c r="AM344" s="70"/>
      <c r="AN344" s="70"/>
      <c r="AO344" s="70"/>
      <c r="AQ344" s="72"/>
      <c r="AR344" s="73"/>
      <c r="AS344" s="51"/>
      <c r="AU344" s="73"/>
      <c r="AV344" s="73"/>
      <c r="AW344" s="110"/>
      <c r="AX344" s="46">
        <f>IF([1]!Contratacion2023[[#This Row],[ADICIÓN/PRÓRROGA]]="NO","N/A",[1]!Contratacion2023[[#This Row],[FECHA FIN PRORROGA]])</f>
        <v>0</v>
      </c>
      <c r="AY344" s="59"/>
      <c r="AZ344" s="59"/>
      <c r="BA344" s="59"/>
      <c r="BB344" s="47"/>
      <c r="BC344" s="59"/>
      <c r="BD344" s="59"/>
      <c r="BE344" s="48">
        <f>[1]!Contratacion2023[[#This Row],[VALOR TOTAL DEL CONTRATO]]-[1]!Contratacion2023[[#This Row],[VALOR VIGENTE]]</f>
        <v>0</v>
      </c>
      <c r="BJ344" s="51"/>
      <c r="BL344" s="73"/>
      <c r="BM344" s="51"/>
    </row>
    <row r="345" spans="1:65" x14ac:dyDescent="0.25">
      <c r="A345" s="53"/>
      <c r="H345" s="203"/>
      <c r="I345" s="57"/>
      <c r="K345" s="58"/>
      <c r="L345" s="59"/>
      <c r="N345" s="59"/>
      <c r="O345" s="61"/>
      <c r="P345" s="55"/>
      <c r="Q345" s="57"/>
      <c r="R345" s="62"/>
      <c r="S345" s="59"/>
      <c r="T345" s="63"/>
      <c r="U345" s="123"/>
      <c r="V345" s="64"/>
      <c r="W345" s="27"/>
      <c r="X345" s="65"/>
      <c r="Y345" s="65"/>
      <c r="Z345" s="66"/>
      <c r="AA345" s="67"/>
      <c r="AB345" s="67"/>
      <c r="AC345" s="68"/>
      <c r="AD345" s="67"/>
      <c r="AE345" s="72"/>
      <c r="AF345" s="34"/>
      <c r="AG345" s="69"/>
      <c r="AH345" s="37"/>
      <c r="AI345" s="37"/>
      <c r="AJ345" s="37"/>
      <c r="AM345" s="70"/>
      <c r="AN345" s="70"/>
      <c r="AO345" s="70"/>
      <c r="AQ345" s="72"/>
      <c r="AR345" s="73"/>
      <c r="AS345" s="51"/>
      <c r="AU345" s="73"/>
      <c r="AV345" s="73"/>
      <c r="AW345" s="110"/>
      <c r="AX345" s="46">
        <f>IF([1]!Contratacion2023[[#This Row],[ADICIÓN/PRÓRROGA]]="NO","N/A",[1]!Contratacion2023[[#This Row],[FECHA FIN PRORROGA]])</f>
        <v>0</v>
      </c>
      <c r="AY345" s="59"/>
      <c r="AZ345" s="59"/>
      <c r="BA345" s="59"/>
      <c r="BB345" s="47"/>
      <c r="BC345" s="59"/>
      <c r="BD345" s="59"/>
      <c r="BE345" s="48">
        <f>[1]!Contratacion2023[[#This Row],[VALOR TOTAL DEL CONTRATO]]-[1]!Contratacion2023[[#This Row],[VALOR VIGENTE]]</f>
        <v>0</v>
      </c>
      <c r="BJ345" s="51"/>
      <c r="BL345" s="73"/>
      <c r="BM345" s="51"/>
    </row>
    <row r="346" spans="1:65" x14ac:dyDescent="0.25">
      <c r="A346" s="53"/>
      <c r="H346" s="203"/>
      <c r="I346" s="57"/>
      <c r="K346" s="58"/>
      <c r="L346" s="59"/>
      <c r="N346" s="59"/>
      <c r="O346" s="61"/>
      <c r="P346" s="55"/>
      <c r="Q346" s="57"/>
      <c r="R346" s="62"/>
      <c r="S346" s="59"/>
      <c r="T346" s="63"/>
      <c r="U346" s="123"/>
      <c r="V346" s="64"/>
      <c r="W346" s="27"/>
      <c r="X346" s="65"/>
      <c r="Y346" s="65"/>
      <c r="Z346" s="66"/>
      <c r="AA346" s="67"/>
      <c r="AB346" s="67"/>
      <c r="AC346" s="68"/>
      <c r="AD346" s="67"/>
      <c r="AE346" s="72"/>
      <c r="AF346" s="34"/>
      <c r="AG346" s="69"/>
      <c r="AH346" s="37"/>
      <c r="AI346" s="37"/>
      <c r="AJ346" s="37"/>
      <c r="AM346" s="70"/>
      <c r="AN346" s="70"/>
      <c r="AO346" s="70"/>
      <c r="AQ346" s="72"/>
      <c r="AR346" s="73"/>
      <c r="AS346" s="51"/>
      <c r="AU346" s="73"/>
      <c r="AV346" s="73"/>
      <c r="AW346" s="110"/>
      <c r="AX346" s="46">
        <f>IF([1]!Contratacion2023[[#This Row],[ADICIÓN/PRÓRROGA]]="NO","N/A",[1]!Contratacion2023[[#This Row],[FECHA FIN PRORROGA]])</f>
        <v>0</v>
      </c>
      <c r="AY346" s="59"/>
      <c r="AZ346" s="59"/>
      <c r="BA346" s="59"/>
      <c r="BB346" s="47"/>
      <c r="BC346" s="59"/>
      <c r="BD346" s="59"/>
      <c r="BE346" s="48">
        <f>[1]!Contratacion2023[[#This Row],[VALOR TOTAL DEL CONTRATO]]-[1]!Contratacion2023[[#This Row],[VALOR VIGENTE]]</f>
        <v>0</v>
      </c>
      <c r="BJ346" s="51"/>
      <c r="BL346" s="73"/>
      <c r="BM346" s="51"/>
    </row>
    <row r="347" spans="1:65" x14ac:dyDescent="0.25">
      <c r="A347" s="53"/>
      <c r="H347" s="203"/>
      <c r="I347" s="57"/>
      <c r="K347" s="58"/>
      <c r="L347" s="59"/>
      <c r="N347" s="59"/>
      <c r="O347" s="61"/>
      <c r="P347" s="55"/>
      <c r="Q347" s="57"/>
      <c r="R347" s="62"/>
      <c r="S347" s="59"/>
      <c r="T347" s="63"/>
      <c r="U347" s="123"/>
      <c r="V347" s="64"/>
      <c r="W347" s="27"/>
      <c r="X347" s="65"/>
      <c r="Y347" s="65"/>
      <c r="Z347" s="66"/>
      <c r="AA347" s="67"/>
      <c r="AB347" s="67"/>
      <c r="AC347" s="68"/>
      <c r="AD347" s="67"/>
      <c r="AE347" s="72"/>
      <c r="AF347" s="34"/>
      <c r="AG347" s="69"/>
      <c r="AH347" s="37"/>
      <c r="AI347" s="37"/>
      <c r="AJ347" s="37"/>
      <c r="AM347" s="70"/>
      <c r="AN347" s="70"/>
      <c r="AO347" s="70"/>
      <c r="AQ347" s="72"/>
      <c r="AR347" s="73"/>
      <c r="AS347" s="51"/>
      <c r="AU347" s="73"/>
      <c r="AV347" s="73"/>
      <c r="AW347" s="110"/>
      <c r="AX347" s="46">
        <f>IF([1]!Contratacion2023[[#This Row],[ADICIÓN/PRÓRROGA]]="NO","N/A",[1]!Contratacion2023[[#This Row],[FECHA FIN PRORROGA]])</f>
        <v>0</v>
      </c>
      <c r="AY347" s="59"/>
      <c r="AZ347" s="59"/>
      <c r="BA347" s="59"/>
      <c r="BB347" s="47"/>
      <c r="BC347" s="59"/>
      <c r="BD347" s="59"/>
      <c r="BE347" s="48">
        <f>[1]!Contratacion2023[[#This Row],[VALOR TOTAL DEL CONTRATO]]-[1]!Contratacion2023[[#This Row],[VALOR VIGENTE]]</f>
        <v>0</v>
      </c>
      <c r="BJ347" s="51"/>
      <c r="BL347" s="73"/>
      <c r="BM347" s="51"/>
    </row>
    <row r="348" spans="1:65" x14ac:dyDescent="0.25">
      <c r="A348" s="53"/>
      <c r="H348" s="203"/>
      <c r="I348" s="57"/>
      <c r="K348" s="58"/>
      <c r="L348" s="59"/>
      <c r="N348" s="59"/>
      <c r="O348" s="61"/>
      <c r="P348" s="55"/>
      <c r="Q348" s="57"/>
      <c r="R348" s="62"/>
      <c r="S348" s="59"/>
      <c r="T348" s="63"/>
      <c r="U348" s="123"/>
      <c r="V348" s="64"/>
      <c r="W348" s="27"/>
      <c r="X348" s="65"/>
      <c r="Y348" s="65"/>
      <c r="Z348" s="66"/>
      <c r="AA348" s="67"/>
      <c r="AB348" s="67"/>
      <c r="AC348" s="68"/>
      <c r="AD348" s="67"/>
      <c r="AE348" s="72"/>
      <c r="AF348" s="34"/>
      <c r="AG348" s="69"/>
      <c r="AH348" s="37"/>
      <c r="AI348" s="37"/>
      <c r="AJ348" s="37"/>
      <c r="AM348" s="70"/>
      <c r="AN348" s="70"/>
      <c r="AO348" s="70"/>
      <c r="AQ348" s="72"/>
      <c r="AR348" s="73"/>
      <c r="AS348" s="51"/>
      <c r="AU348" s="73"/>
      <c r="AV348" s="73"/>
      <c r="AW348" s="110"/>
      <c r="AX348" s="46">
        <f>IF([1]!Contratacion2023[[#This Row],[ADICIÓN/PRÓRROGA]]="NO","N/A",[1]!Contratacion2023[[#This Row],[FECHA FIN PRORROGA]])</f>
        <v>0</v>
      </c>
      <c r="AY348" s="59"/>
      <c r="AZ348" s="59"/>
      <c r="BA348" s="59"/>
      <c r="BB348" s="47"/>
      <c r="BC348" s="59"/>
      <c r="BD348" s="59"/>
      <c r="BE348" s="48">
        <f>[1]!Contratacion2023[[#This Row],[VALOR TOTAL DEL CONTRATO]]-[1]!Contratacion2023[[#This Row],[VALOR VIGENTE]]</f>
        <v>0</v>
      </c>
      <c r="BJ348" s="51"/>
      <c r="BL348" s="73"/>
      <c r="BM348" s="51"/>
    </row>
    <row r="349" spans="1:65" x14ac:dyDescent="0.25">
      <c r="A349" s="53"/>
      <c r="H349" s="203"/>
      <c r="I349" s="57"/>
      <c r="K349" s="58"/>
      <c r="L349" s="59"/>
      <c r="N349" s="59"/>
      <c r="O349" s="61"/>
      <c r="P349" s="55"/>
      <c r="Q349" s="57"/>
      <c r="R349" s="62"/>
      <c r="S349" s="59"/>
      <c r="T349" s="63"/>
      <c r="U349" s="123"/>
      <c r="V349" s="64"/>
      <c r="W349" s="27"/>
      <c r="X349" s="65"/>
      <c r="Y349" s="65"/>
      <c r="Z349" s="66"/>
      <c r="AA349" s="67"/>
      <c r="AB349" s="67"/>
      <c r="AC349" s="68"/>
      <c r="AD349" s="67"/>
      <c r="AE349" s="72"/>
      <c r="AF349" s="34"/>
      <c r="AG349" s="69"/>
      <c r="AH349" s="37"/>
      <c r="AI349" s="37"/>
      <c r="AJ349" s="37"/>
      <c r="AM349" s="70"/>
      <c r="AN349" s="70"/>
      <c r="AO349" s="70"/>
      <c r="AQ349" s="72"/>
      <c r="AR349" s="73"/>
      <c r="AS349" s="51"/>
      <c r="AU349" s="73"/>
      <c r="AV349" s="73"/>
      <c r="AW349" s="110"/>
      <c r="AX349" s="46">
        <f>IF([1]!Contratacion2023[[#This Row],[ADICIÓN/PRÓRROGA]]="NO","N/A",[1]!Contratacion2023[[#This Row],[FECHA FIN PRORROGA]])</f>
        <v>0</v>
      </c>
      <c r="AY349" s="59"/>
      <c r="AZ349" s="59"/>
      <c r="BA349" s="59"/>
      <c r="BB349" s="47"/>
      <c r="BC349" s="59"/>
      <c r="BD349" s="59"/>
      <c r="BE349" s="48">
        <f>[1]!Contratacion2023[[#This Row],[VALOR TOTAL DEL CONTRATO]]-[1]!Contratacion2023[[#This Row],[VALOR VIGENTE]]</f>
        <v>0</v>
      </c>
      <c r="BJ349" s="51"/>
      <c r="BL349" s="73"/>
      <c r="BM349" s="51"/>
    </row>
    <row r="350" spans="1:65" x14ac:dyDescent="0.25">
      <c r="A350" s="53"/>
      <c r="H350" s="203"/>
      <c r="I350" s="57"/>
      <c r="K350" s="58"/>
      <c r="L350" s="59"/>
      <c r="N350" s="59"/>
      <c r="O350" s="61"/>
      <c r="P350" s="55"/>
      <c r="Q350" s="57"/>
      <c r="R350" s="62"/>
      <c r="S350" s="59"/>
      <c r="T350" s="63"/>
      <c r="U350" s="123"/>
      <c r="V350" s="64"/>
      <c r="W350" s="27"/>
      <c r="X350" s="65"/>
      <c r="Y350" s="65"/>
      <c r="Z350" s="66"/>
      <c r="AA350" s="67"/>
      <c r="AB350" s="67"/>
      <c r="AC350" s="68"/>
      <c r="AD350" s="67"/>
      <c r="AE350" s="72"/>
      <c r="AF350" s="34"/>
      <c r="AG350" s="69"/>
      <c r="AH350" s="37"/>
      <c r="AI350" s="37"/>
      <c r="AJ350" s="37"/>
      <c r="AM350" s="70"/>
      <c r="AN350" s="70"/>
      <c r="AO350" s="70"/>
      <c r="AQ350" s="72"/>
      <c r="AR350" s="73"/>
      <c r="AS350" s="51"/>
      <c r="AU350" s="73"/>
      <c r="AV350" s="73"/>
      <c r="AW350" s="110"/>
      <c r="AX350" s="46">
        <f>IF([1]!Contratacion2023[[#This Row],[ADICIÓN/PRÓRROGA]]="NO","N/A",[1]!Contratacion2023[[#This Row],[FECHA FIN PRORROGA]])</f>
        <v>0</v>
      </c>
      <c r="AY350" s="59"/>
      <c r="AZ350" s="59"/>
      <c r="BA350" s="59"/>
      <c r="BB350" s="47"/>
      <c r="BC350" s="59"/>
      <c r="BD350" s="59"/>
      <c r="BE350" s="48">
        <f>[1]!Contratacion2023[[#This Row],[VALOR TOTAL DEL CONTRATO]]-[1]!Contratacion2023[[#This Row],[VALOR VIGENTE]]</f>
        <v>0</v>
      </c>
      <c r="BJ350" s="51"/>
      <c r="BL350" s="73"/>
      <c r="BM350" s="51"/>
    </row>
    <row r="351" spans="1:65" x14ac:dyDescent="0.25">
      <c r="A351" s="53"/>
      <c r="H351" s="203"/>
      <c r="I351" s="57"/>
      <c r="K351" s="58"/>
      <c r="L351" s="59"/>
      <c r="N351" s="59"/>
      <c r="O351" s="61"/>
      <c r="P351" s="55"/>
      <c r="Q351" s="57"/>
      <c r="R351" s="62"/>
      <c r="S351" s="59"/>
      <c r="T351" s="63"/>
      <c r="U351" s="123"/>
      <c r="V351" s="64"/>
      <c r="W351" s="27"/>
      <c r="X351" s="65"/>
      <c r="Y351" s="65"/>
      <c r="Z351" s="66"/>
      <c r="AA351" s="67"/>
      <c r="AB351" s="67"/>
      <c r="AC351" s="68"/>
      <c r="AD351" s="67"/>
      <c r="AE351" s="72"/>
      <c r="AF351" s="34"/>
      <c r="AG351" s="69"/>
      <c r="AH351" s="37"/>
      <c r="AI351" s="37"/>
      <c r="AJ351" s="37"/>
      <c r="AM351" s="70"/>
      <c r="AN351" s="70"/>
      <c r="AO351" s="70"/>
      <c r="AQ351" s="72"/>
      <c r="AR351" s="73"/>
      <c r="AS351" s="51"/>
      <c r="AU351" s="73"/>
      <c r="AV351" s="73"/>
      <c r="AW351" s="110"/>
      <c r="AX351" s="46">
        <f>IF([1]!Contratacion2023[[#This Row],[ADICIÓN/PRÓRROGA]]="NO","N/A",[1]!Contratacion2023[[#This Row],[FECHA FIN PRORROGA]])</f>
        <v>0</v>
      </c>
      <c r="AY351" s="59"/>
      <c r="AZ351" s="59"/>
      <c r="BA351" s="59"/>
      <c r="BB351" s="47"/>
      <c r="BC351" s="59"/>
      <c r="BD351" s="59"/>
      <c r="BE351" s="48">
        <f>[1]!Contratacion2023[[#This Row],[VALOR TOTAL DEL CONTRATO]]-[1]!Contratacion2023[[#This Row],[VALOR VIGENTE]]</f>
        <v>0</v>
      </c>
      <c r="BJ351" s="51"/>
      <c r="BL351" s="73"/>
      <c r="BM351" s="51"/>
    </row>
    <row r="352" spans="1:65" x14ac:dyDescent="0.25">
      <c r="A352" s="53"/>
      <c r="H352" s="203"/>
      <c r="I352" s="57"/>
      <c r="K352" s="58"/>
      <c r="L352" s="59"/>
      <c r="N352" s="59"/>
      <c r="O352" s="61"/>
      <c r="P352" s="55"/>
      <c r="Q352" s="57"/>
      <c r="R352" s="62"/>
      <c r="S352" s="59"/>
      <c r="T352" s="63"/>
      <c r="U352" s="123"/>
      <c r="V352" s="64"/>
      <c r="W352" s="27"/>
      <c r="X352" s="65"/>
      <c r="Y352" s="65"/>
      <c r="Z352" s="66"/>
      <c r="AA352" s="67"/>
      <c r="AB352" s="67"/>
      <c r="AC352" s="68"/>
      <c r="AD352" s="67"/>
      <c r="AE352" s="72"/>
      <c r="AF352" s="34"/>
      <c r="AG352" s="69"/>
      <c r="AH352" s="37"/>
      <c r="AI352" s="37"/>
      <c r="AJ352" s="37"/>
      <c r="AM352" s="70"/>
      <c r="AN352" s="70"/>
      <c r="AO352" s="70"/>
      <c r="AQ352" s="72"/>
      <c r="AR352" s="73"/>
      <c r="AS352" s="51"/>
      <c r="AU352" s="73"/>
      <c r="AV352" s="73"/>
      <c r="AW352" s="110"/>
      <c r="AX352" s="46">
        <f>IF([1]!Contratacion2023[[#This Row],[ADICIÓN/PRÓRROGA]]="NO","N/A",[1]!Contratacion2023[[#This Row],[FECHA FIN PRORROGA]])</f>
        <v>0</v>
      </c>
      <c r="AY352" s="59"/>
      <c r="AZ352" s="59"/>
      <c r="BA352" s="59"/>
      <c r="BB352" s="47"/>
      <c r="BC352" s="59"/>
      <c r="BD352" s="59"/>
      <c r="BE352" s="48">
        <f>[1]!Contratacion2023[[#This Row],[VALOR TOTAL DEL CONTRATO]]-[1]!Contratacion2023[[#This Row],[VALOR VIGENTE]]</f>
        <v>0</v>
      </c>
      <c r="BJ352" s="51"/>
      <c r="BL352" s="73"/>
      <c r="BM352" s="51"/>
    </row>
    <row r="353" spans="1:65" x14ac:dyDescent="0.25">
      <c r="A353" s="53"/>
      <c r="H353" s="203"/>
      <c r="I353" s="57"/>
      <c r="K353" s="58"/>
      <c r="L353" s="59"/>
      <c r="N353" s="59"/>
      <c r="O353" s="61"/>
      <c r="P353" s="55"/>
      <c r="Q353" s="57"/>
      <c r="R353" s="62"/>
      <c r="S353" s="59"/>
      <c r="T353" s="63"/>
      <c r="U353" s="123"/>
      <c r="V353" s="64"/>
      <c r="W353" s="27"/>
      <c r="X353" s="65"/>
      <c r="Y353" s="65"/>
      <c r="Z353" s="66"/>
      <c r="AA353" s="67"/>
      <c r="AB353" s="67"/>
      <c r="AC353" s="68"/>
      <c r="AD353" s="67"/>
      <c r="AE353" s="72"/>
      <c r="AF353" s="34"/>
      <c r="AG353" s="69"/>
      <c r="AH353" s="37"/>
      <c r="AI353" s="37"/>
      <c r="AJ353" s="37"/>
      <c r="AM353" s="70"/>
      <c r="AN353" s="70"/>
      <c r="AO353" s="70"/>
      <c r="AQ353" s="72"/>
      <c r="AR353" s="73"/>
      <c r="AS353" s="51"/>
      <c r="AU353" s="73"/>
      <c r="AV353" s="73"/>
      <c r="AW353" s="110"/>
      <c r="AX353" s="46">
        <f>IF([1]!Contratacion2023[[#This Row],[ADICIÓN/PRÓRROGA]]="NO","N/A",[1]!Contratacion2023[[#This Row],[FECHA FIN PRORROGA]])</f>
        <v>0</v>
      </c>
      <c r="AY353" s="59"/>
      <c r="AZ353" s="59"/>
      <c r="BA353" s="59"/>
      <c r="BB353" s="47"/>
      <c r="BC353" s="59"/>
      <c r="BD353" s="59"/>
      <c r="BE353" s="48">
        <f>[1]!Contratacion2023[[#This Row],[VALOR TOTAL DEL CONTRATO]]-[1]!Contratacion2023[[#This Row],[VALOR VIGENTE]]</f>
        <v>0</v>
      </c>
      <c r="BJ353" s="51"/>
      <c r="BL353" s="73"/>
      <c r="BM353" s="51"/>
    </row>
    <row r="354" spans="1:65" x14ac:dyDescent="0.25">
      <c r="A354" s="53"/>
      <c r="H354" s="203"/>
      <c r="I354" s="57"/>
      <c r="K354" s="58"/>
      <c r="L354" s="59"/>
      <c r="N354" s="59"/>
      <c r="O354" s="61"/>
      <c r="P354" s="55"/>
      <c r="Q354" s="57"/>
      <c r="R354" s="62"/>
      <c r="S354" s="59"/>
      <c r="T354" s="63"/>
      <c r="U354" s="123"/>
      <c r="V354" s="64"/>
      <c r="W354" s="27"/>
      <c r="X354" s="65"/>
      <c r="Y354" s="65"/>
      <c r="Z354" s="66"/>
      <c r="AA354" s="67"/>
      <c r="AB354" s="67"/>
      <c r="AC354" s="68"/>
      <c r="AD354" s="67"/>
      <c r="AE354" s="72"/>
      <c r="AF354" s="34"/>
      <c r="AG354" s="69"/>
      <c r="AH354" s="37"/>
      <c r="AI354" s="37"/>
      <c r="AJ354" s="37"/>
      <c r="AM354" s="70"/>
      <c r="AN354" s="70"/>
      <c r="AO354" s="70"/>
      <c r="AQ354" s="72"/>
      <c r="AR354" s="73"/>
      <c r="AS354" s="51"/>
      <c r="AU354" s="73"/>
      <c r="AV354" s="73"/>
      <c r="AW354" s="110"/>
      <c r="AX354" s="46">
        <f>IF([1]!Contratacion2023[[#This Row],[ADICIÓN/PRÓRROGA]]="NO","N/A",[1]!Contratacion2023[[#This Row],[FECHA FIN PRORROGA]])</f>
        <v>0</v>
      </c>
      <c r="AY354" s="59"/>
      <c r="AZ354" s="59"/>
      <c r="BA354" s="59"/>
      <c r="BB354" s="47"/>
      <c r="BC354" s="59"/>
      <c r="BD354" s="59"/>
      <c r="BE354" s="48">
        <f>[1]!Contratacion2023[[#This Row],[VALOR TOTAL DEL CONTRATO]]-[1]!Contratacion2023[[#This Row],[VALOR VIGENTE]]</f>
        <v>0</v>
      </c>
      <c r="BJ354" s="51"/>
      <c r="BL354" s="73"/>
      <c r="BM354" s="51"/>
    </row>
    <row r="355" spans="1:65" x14ac:dyDescent="0.25">
      <c r="A355" s="53"/>
      <c r="H355" s="203"/>
      <c r="I355" s="57"/>
      <c r="K355" s="58"/>
      <c r="L355" s="59"/>
      <c r="N355" s="59"/>
      <c r="O355" s="61"/>
      <c r="P355" s="55"/>
      <c r="Q355" s="57"/>
      <c r="R355" s="62"/>
      <c r="S355" s="59"/>
      <c r="T355" s="63"/>
      <c r="U355" s="123"/>
      <c r="V355" s="64"/>
      <c r="W355" s="27"/>
      <c r="X355" s="65"/>
      <c r="Y355" s="65"/>
      <c r="Z355" s="66"/>
      <c r="AA355" s="67"/>
      <c r="AB355" s="67"/>
      <c r="AC355" s="68"/>
      <c r="AD355" s="67"/>
      <c r="AE355" s="72"/>
      <c r="AF355" s="34"/>
      <c r="AG355" s="69"/>
      <c r="AH355" s="37"/>
      <c r="AI355" s="37"/>
      <c r="AJ355" s="37"/>
      <c r="AM355" s="70"/>
      <c r="AN355" s="70"/>
      <c r="AO355" s="70"/>
      <c r="AQ355" s="72"/>
      <c r="AR355" s="73"/>
      <c r="AS355" s="51"/>
      <c r="AU355" s="73"/>
      <c r="AV355" s="73"/>
      <c r="AW355" s="110"/>
      <c r="AX355" s="46">
        <f>IF([1]!Contratacion2023[[#This Row],[ADICIÓN/PRÓRROGA]]="NO","N/A",[1]!Contratacion2023[[#This Row],[FECHA FIN PRORROGA]])</f>
        <v>0</v>
      </c>
      <c r="AY355" s="59"/>
      <c r="AZ355" s="59"/>
      <c r="BA355" s="59"/>
      <c r="BB355" s="47"/>
      <c r="BC355" s="59"/>
      <c r="BD355" s="59"/>
      <c r="BE355" s="48">
        <f>[1]!Contratacion2023[[#This Row],[VALOR TOTAL DEL CONTRATO]]-[1]!Contratacion2023[[#This Row],[VALOR VIGENTE]]</f>
        <v>0</v>
      </c>
      <c r="BJ355" s="51"/>
      <c r="BL355" s="73"/>
      <c r="BM355" s="51"/>
    </row>
    <row r="356" spans="1:65" x14ac:dyDescent="0.25">
      <c r="A356" s="53"/>
      <c r="H356" s="203"/>
      <c r="I356" s="57"/>
      <c r="K356" s="58"/>
      <c r="L356" s="59"/>
      <c r="N356" s="59"/>
      <c r="O356" s="61"/>
      <c r="P356" s="55"/>
      <c r="Q356" s="57"/>
      <c r="R356" s="62"/>
      <c r="S356" s="59"/>
      <c r="T356" s="63"/>
      <c r="U356" s="123"/>
      <c r="V356" s="64"/>
      <c r="W356" s="27"/>
      <c r="X356" s="65"/>
      <c r="Y356" s="65"/>
      <c r="Z356" s="66"/>
      <c r="AA356" s="67"/>
      <c r="AB356" s="67"/>
      <c r="AC356" s="68"/>
      <c r="AD356" s="67"/>
      <c r="AE356" s="72"/>
      <c r="AF356" s="34"/>
      <c r="AG356" s="69"/>
      <c r="AH356" s="37"/>
      <c r="AI356" s="37"/>
      <c r="AJ356" s="37"/>
      <c r="AM356" s="70"/>
      <c r="AN356" s="70"/>
      <c r="AO356" s="70"/>
      <c r="AQ356" s="72"/>
      <c r="AR356" s="73"/>
      <c r="AS356" s="51"/>
      <c r="AU356" s="73"/>
      <c r="AV356" s="73"/>
      <c r="AW356" s="110"/>
      <c r="AX356" s="46">
        <f>IF([1]!Contratacion2023[[#This Row],[ADICIÓN/PRÓRROGA]]="NO","N/A",[1]!Contratacion2023[[#This Row],[FECHA FIN PRORROGA]])</f>
        <v>0</v>
      </c>
      <c r="AY356" s="59"/>
      <c r="AZ356" s="59"/>
      <c r="BA356" s="59"/>
      <c r="BB356" s="47"/>
      <c r="BC356" s="59"/>
      <c r="BD356" s="59"/>
      <c r="BE356" s="48">
        <f>[1]!Contratacion2023[[#This Row],[VALOR TOTAL DEL CONTRATO]]-[1]!Contratacion2023[[#This Row],[VALOR VIGENTE]]</f>
        <v>0</v>
      </c>
      <c r="BJ356" s="51"/>
      <c r="BL356" s="73"/>
      <c r="BM356" s="51"/>
    </row>
    <row r="357" spans="1:65" x14ac:dyDescent="0.25">
      <c r="A357" s="53"/>
      <c r="H357" s="203"/>
      <c r="I357" s="57"/>
      <c r="K357" s="58"/>
      <c r="L357" s="59"/>
      <c r="N357" s="59"/>
      <c r="O357" s="61"/>
      <c r="P357" s="55"/>
      <c r="Q357" s="57"/>
      <c r="R357" s="62"/>
      <c r="S357" s="59"/>
      <c r="T357" s="63"/>
      <c r="U357" s="123"/>
      <c r="V357" s="64"/>
      <c r="W357" s="27"/>
      <c r="X357" s="65"/>
      <c r="Y357" s="65"/>
      <c r="Z357" s="66"/>
      <c r="AA357" s="67"/>
      <c r="AB357" s="67"/>
      <c r="AC357" s="68"/>
      <c r="AD357" s="67"/>
      <c r="AE357" s="72"/>
      <c r="AF357" s="34"/>
      <c r="AG357" s="69"/>
      <c r="AH357" s="37"/>
      <c r="AI357" s="37"/>
      <c r="AJ357" s="37"/>
      <c r="AM357" s="70"/>
      <c r="AN357" s="70"/>
      <c r="AO357" s="70"/>
      <c r="AQ357" s="72"/>
      <c r="AR357" s="73"/>
      <c r="AS357" s="51"/>
      <c r="AU357" s="73"/>
      <c r="AV357" s="73"/>
      <c r="AW357" s="110"/>
      <c r="AX357" s="46">
        <f>IF([1]!Contratacion2023[[#This Row],[ADICIÓN/PRÓRROGA]]="NO","N/A",[1]!Contratacion2023[[#This Row],[FECHA FIN PRORROGA]])</f>
        <v>0</v>
      </c>
      <c r="AY357" s="59"/>
      <c r="AZ357" s="59"/>
      <c r="BA357" s="59"/>
      <c r="BB357" s="47"/>
      <c r="BC357" s="59"/>
      <c r="BD357" s="59"/>
      <c r="BE357" s="48">
        <f>[1]!Contratacion2023[[#This Row],[VALOR TOTAL DEL CONTRATO]]-[1]!Contratacion2023[[#This Row],[VALOR VIGENTE]]</f>
        <v>0</v>
      </c>
      <c r="BJ357" s="51"/>
      <c r="BL357" s="73"/>
      <c r="BM357" s="51"/>
    </row>
    <row r="358" spans="1:65" x14ac:dyDescent="0.25">
      <c r="A358" s="53"/>
      <c r="H358" s="203"/>
      <c r="I358" s="57"/>
      <c r="K358" s="58"/>
      <c r="L358" s="59"/>
      <c r="N358" s="59"/>
      <c r="O358" s="61"/>
      <c r="P358" s="55"/>
      <c r="Q358" s="57"/>
      <c r="R358" s="62"/>
      <c r="S358" s="59"/>
      <c r="T358" s="63"/>
      <c r="U358" s="123"/>
      <c r="V358" s="64"/>
      <c r="W358" s="27"/>
      <c r="X358" s="65"/>
      <c r="Y358" s="65"/>
      <c r="Z358" s="66"/>
      <c r="AA358" s="67"/>
      <c r="AB358" s="67"/>
      <c r="AC358" s="68"/>
      <c r="AD358" s="67"/>
      <c r="AE358" s="72"/>
      <c r="AF358" s="34"/>
      <c r="AG358" s="69"/>
      <c r="AH358" s="37"/>
      <c r="AI358" s="37"/>
      <c r="AJ358" s="37"/>
      <c r="AM358" s="70"/>
      <c r="AN358" s="70"/>
      <c r="AO358" s="70"/>
      <c r="AQ358" s="72"/>
      <c r="AR358" s="73"/>
      <c r="AS358" s="51"/>
      <c r="AU358" s="73"/>
      <c r="AV358" s="73"/>
      <c r="AW358" s="110"/>
      <c r="AX358" s="46">
        <f>IF([1]!Contratacion2023[[#This Row],[ADICIÓN/PRÓRROGA]]="NO","N/A",[1]!Contratacion2023[[#This Row],[FECHA FIN PRORROGA]])</f>
        <v>0</v>
      </c>
      <c r="AY358" s="59"/>
      <c r="AZ358" s="59"/>
      <c r="BA358" s="59"/>
      <c r="BB358" s="47"/>
      <c r="BC358" s="59"/>
      <c r="BD358" s="59"/>
      <c r="BE358" s="48">
        <f>[1]!Contratacion2023[[#This Row],[VALOR TOTAL DEL CONTRATO]]-[1]!Contratacion2023[[#This Row],[VALOR VIGENTE]]</f>
        <v>0</v>
      </c>
      <c r="BJ358" s="51"/>
      <c r="BL358" s="73"/>
      <c r="BM358" s="51"/>
    </row>
    <row r="359" spans="1:65" x14ac:dyDescent="0.25">
      <c r="A359" s="53"/>
      <c r="H359" s="203"/>
      <c r="I359" s="57"/>
      <c r="K359" s="58"/>
      <c r="L359" s="59"/>
      <c r="N359" s="59"/>
      <c r="O359" s="61"/>
      <c r="P359" s="55"/>
      <c r="Q359" s="57"/>
      <c r="R359" s="62"/>
      <c r="S359" s="59"/>
      <c r="T359" s="63"/>
      <c r="U359" s="123"/>
      <c r="V359" s="64"/>
      <c r="W359" s="27"/>
      <c r="X359" s="65"/>
      <c r="Y359" s="65"/>
      <c r="Z359" s="66"/>
      <c r="AA359" s="67"/>
      <c r="AB359" s="67"/>
      <c r="AC359" s="68"/>
      <c r="AD359" s="67"/>
      <c r="AE359" s="72"/>
      <c r="AF359" s="34"/>
      <c r="AG359" s="69"/>
      <c r="AH359" s="37"/>
      <c r="AI359" s="37"/>
      <c r="AJ359" s="37"/>
      <c r="AM359" s="70"/>
      <c r="AN359" s="70"/>
      <c r="AO359" s="70"/>
      <c r="AQ359" s="72"/>
      <c r="AR359" s="73"/>
      <c r="AS359" s="51"/>
      <c r="AU359" s="73"/>
      <c r="AV359" s="73"/>
      <c r="AW359" s="110"/>
      <c r="AX359" s="46">
        <f>IF([1]!Contratacion2023[[#This Row],[ADICIÓN/PRÓRROGA]]="NO","N/A",[1]!Contratacion2023[[#This Row],[FECHA FIN PRORROGA]])</f>
        <v>0</v>
      </c>
      <c r="AY359" s="59"/>
      <c r="AZ359" s="59"/>
      <c r="BA359" s="59"/>
      <c r="BB359" s="47"/>
      <c r="BC359" s="59"/>
      <c r="BD359" s="59"/>
      <c r="BE359" s="48">
        <f>[1]!Contratacion2023[[#This Row],[VALOR TOTAL DEL CONTRATO]]-[1]!Contratacion2023[[#This Row],[VALOR VIGENTE]]</f>
        <v>0</v>
      </c>
      <c r="BJ359" s="51"/>
      <c r="BL359" s="73"/>
      <c r="BM359" s="51"/>
    </row>
    <row r="360" spans="1:65" x14ac:dyDescent="0.25">
      <c r="A360" s="53"/>
      <c r="H360" s="203"/>
      <c r="I360" s="57"/>
      <c r="K360" s="58"/>
      <c r="L360" s="59"/>
      <c r="N360" s="59"/>
      <c r="O360" s="61"/>
      <c r="P360" s="55"/>
      <c r="Q360" s="57"/>
      <c r="R360" s="62"/>
      <c r="S360" s="59"/>
      <c r="T360" s="63"/>
      <c r="U360" s="123"/>
      <c r="V360" s="64"/>
      <c r="W360" s="27"/>
      <c r="X360" s="65"/>
      <c r="Y360" s="65"/>
      <c r="Z360" s="66"/>
      <c r="AA360" s="67"/>
      <c r="AB360" s="67"/>
      <c r="AC360" s="68"/>
      <c r="AD360" s="67"/>
      <c r="AE360" s="72"/>
      <c r="AF360" s="34"/>
      <c r="AG360" s="69"/>
      <c r="AH360" s="37"/>
      <c r="AI360" s="37"/>
      <c r="AJ360" s="37"/>
      <c r="AM360" s="70"/>
      <c r="AN360" s="70"/>
      <c r="AO360" s="70"/>
      <c r="AQ360" s="72"/>
      <c r="AR360" s="73"/>
      <c r="AS360" s="51"/>
      <c r="AU360" s="73"/>
      <c r="AV360" s="73"/>
      <c r="AW360" s="110"/>
      <c r="AX360" s="46">
        <f>IF([1]!Contratacion2023[[#This Row],[ADICIÓN/PRÓRROGA]]="NO","N/A",[1]!Contratacion2023[[#This Row],[FECHA FIN PRORROGA]])</f>
        <v>0</v>
      </c>
      <c r="AY360" s="59"/>
      <c r="AZ360" s="59"/>
      <c r="BA360" s="59"/>
      <c r="BB360" s="47"/>
      <c r="BC360" s="59"/>
      <c r="BD360" s="59"/>
      <c r="BE360" s="48">
        <f>[1]!Contratacion2023[[#This Row],[VALOR TOTAL DEL CONTRATO]]-[1]!Contratacion2023[[#This Row],[VALOR VIGENTE]]</f>
        <v>0</v>
      </c>
      <c r="BJ360" s="51"/>
      <c r="BL360" s="73"/>
      <c r="BM360" s="51"/>
    </row>
    <row r="361" spans="1:65" x14ac:dyDescent="0.25">
      <c r="A361" s="53"/>
      <c r="H361" s="203"/>
      <c r="I361" s="57"/>
      <c r="K361" s="58"/>
      <c r="L361" s="59"/>
      <c r="N361" s="59"/>
      <c r="O361" s="61"/>
      <c r="P361" s="55"/>
      <c r="Q361" s="57"/>
      <c r="R361" s="62"/>
      <c r="S361" s="59"/>
      <c r="T361" s="63"/>
      <c r="U361" s="123"/>
      <c r="V361" s="64"/>
      <c r="W361" s="27"/>
      <c r="X361" s="65"/>
      <c r="Y361" s="65"/>
      <c r="Z361" s="66"/>
      <c r="AA361" s="67"/>
      <c r="AB361" s="67"/>
      <c r="AC361" s="68"/>
      <c r="AD361" s="67"/>
      <c r="AE361" s="72"/>
      <c r="AF361" s="34"/>
      <c r="AG361" s="69"/>
      <c r="AH361" s="37"/>
      <c r="AI361" s="37"/>
      <c r="AJ361" s="37"/>
      <c r="AM361" s="70"/>
      <c r="AN361" s="70"/>
      <c r="AO361" s="70"/>
      <c r="AQ361" s="72"/>
      <c r="AR361" s="73"/>
      <c r="AS361" s="51"/>
      <c r="AU361" s="73"/>
      <c r="AV361" s="73"/>
      <c r="AW361" s="110"/>
      <c r="AX361" s="46">
        <f>IF([1]!Contratacion2023[[#This Row],[ADICIÓN/PRÓRROGA]]="NO","N/A",[1]!Contratacion2023[[#This Row],[FECHA FIN PRORROGA]])</f>
        <v>0</v>
      </c>
      <c r="AY361" s="59"/>
      <c r="AZ361" s="59"/>
      <c r="BA361" s="59"/>
      <c r="BB361" s="47"/>
      <c r="BC361" s="59"/>
      <c r="BD361" s="59"/>
      <c r="BE361" s="48">
        <f>[1]!Contratacion2023[[#This Row],[VALOR TOTAL DEL CONTRATO]]-[1]!Contratacion2023[[#This Row],[VALOR VIGENTE]]</f>
        <v>0</v>
      </c>
      <c r="BJ361" s="51"/>
      <c r="BL361" s="73"/>
      <c r="BM361" s="51"/>
    </row>
    <row r="362" spans="1:65" x14ac:dyDescent="0.25">
      <c r="A362" s="53"/>
      <c r="H362" s="203"/>
      <c r="I362" s="57"/>
      <c r="K362" s="58"/>
      <c r="L362" s="59"/>
      <c r="N362" s="59"/>
      <c r="O362" s="61"/>
      <c r="P362" s="55"/>
      <c r="Q362" s="57"/>
      <c r="R362" s="62"/>
      <c r="S362" s="59"/>
      <c r="T362" s="63"/>
      <c r="U362" s="123"/>
      <c r="V362" s="64"/>
      <c r="W362" s="27"/>
      <c r="X362" s="65"/>
      <c r="Y362" s="65"/>
      <c r="Z362" s="66"/>
      <c r="AA362" s="67"/>
      <c r="AB362" s="67"/>
      <c r="AC362" s="68"/>
      <c r="AD362" s="67"/>
      <c r="AE362" s="72"/>
      <c r="AF362" s="34"/>
      <c r="AG362" s="69"/>
      <c r="AH362" s="37"/>
      <c r="AI362" s="37"/>
      <c r="AJ362" s="37"/>
      <c r="AM362" s="70"/>
      <c r="AN362" s="70"/>
      <c r="AO362" s="70"/>
      <c r="AQ362" s="72"/>
      <c r="AR362" s="73"/>
      <c r="AS362" s="51"/>
      <c r="AU362" s="73"/>
      <c r="AV362" s="73"/>
      <c r="AW362" s="110"/>
      <c r="AX362" s="46">
        <f>IF([1]!Contratacion2023[[#This Row],[ADICIÓN/PRÓRROGA]]="NO","N/A",[1]!Contratacion2023[[#This Row],[FECHA FIN PRORROGA]])</f>
        <v>0</v>
      </c>
      <c r="AY362" s="59"/>
      <c r="AZ362" s="59"/>
      <c r="BA362" s="59"/>
      <c r="BB362" s="47"/>
      <c r="BC362" s="59"/>
      <c r="BD362" s="59"/>
      <c r="BE362" s="48">
        <f>[1]!Contratacion2023[[#This Row],[VALOR TOTAL DEL CONTRATO]]-[1]!Contratacion2023[[#This Row],[VALOR VIGENTE]]</f>
        <v>0</v>
      </c>
      <c r="BJ362" s="51"/>
      <c r="BL362" s="73"/>
      <c r="BM362" s="51"/>
    </row>
    <row r="363" spans="1:65" x14ac:dyDescent="0.25">
      <c r="A363" s="53"/>
      <c r="H363" s="203"/>
      <c r="I363" s="57"/>
      <c r="K363" s="58"/>
      <c r="L363" s="59"/>
      <c r="N363" s="59"/>
      <c r="O363" s="61"/>
      <c r="P363" s="55"/>
      <c r="Q363" s="57"/>
      <c r="R363" s="62"/>
      <c r="S363" s="59"/>
      <c r="T363" s="63"/>
      <c r="U363" s="123"/>
      <c r="V363" s="64"/>
      <c r="W363" s="27"/>
      <c r="X363" s="65"/>
      <c r="Y363" s="65"/>
      <c r="Z363" s="66"/>
      <c r="AA363" s="67"/>
      <c r="AB363" s="67"/>
      <c r="AC363" s="68"/>
      <c r="AD363" s="67"/>
      <c r="AE363" s="72"/>
      <c r="AF363" s="34"/>
      <c r="AG363" s="69"/>
      <c r="AH363" s="37"/>
      <c r="AI363" s="37"/>
      <c r="AJ363" s="37"/>
      <c r="AM363" s="70"/>
      <c r="AN363" s="70"/>
      <c r="AO363" s="70"/>
      <c r="AQ363" s="72"/>
      <c r="AR363" s="73"/>
      <c r="AS363" s="51"/>
      <c r="AU363" s="73"/>
      <c r="AV363" s="73"/>
      <c r="AW363" s="110"/>
      <c r="AX363" s="46">
        <f>IF([1]!Contratacion2023[[#This Row],[ADICIÓN/PRÓRROGA]]="NO","N/A",[1]!Contratacion2023[[#This Row],[FECHA FIN PRORROGA]])</f>
        <v>0</v>
      </c>
      <c r="AY363" s="59"/>
      <c r="AZ363" s="59"/>
      <c r="BA363" s="59"/>
      <c r="BB363" s="47"/>
      <c r="BC363" s="59"/>
      <c r="BD363" s="59"/>
      <c r="BE363" s="48">
        <f>[1]!Contratacion2023[[#This Row],[VALOR TOTAL DEL CONTRATO]]-[1]!Contratacion2023[[#This Row],[VALOR VIGENTE]]</f>
        <v>0</v>
      </c>
      <c r="BJ363" s="51"/>
      <c r="BL363" s="73"/>
      <c r="BM363" s="51"/>
    </row>
    <row r="364" spans="1:65" x14ac:dyDescent="0.25">
      <c r="A364" s="53"/>
      <c r="H364" s="203"/>
      <c r="I364" s="57"/>
      <c r="K364" s="58"/>
      <c r="L364" s="59"/>
      <c r="N364" s="59"/>
      <c r="O364" s="61"/>
      <c r="P364" s="55"/>
      <c r="Q364" s="57"/>
      <c r="R364" s="62"/>
      <c r="S364" s="59"/>
      <c r="T364" s="63"/>
      <c r="U364" s="123"/>
      <c r="V364" s="64"/>
      <c r="W364" s="27"/>
      <c r="X364" s="65"/>
      <c r="Y364" s="65"/>
      <c r="Z364" s="66"/>
      <c r="AA364" s="67"/>
      <c r="AB364" s="67"/>
      <c r="AC364" s="68"/>
      <c r="AD364" s="67"/>
      <c r="AE364" s="72"/>
      <c r="AF364" s="34"/>
      <c r="AG364" s="69"/>
      <c r="AH364" s="37"/>
      <c r="AI364" s="37"/>
      <c r="AJ364" s="37"/>
      <c r="AM364" s="70"/>
      <c r="AN364" s="70"/>
      <c r="AO364" s="70"/>
      <c r="AQ364" s="72"/>
      <c r="AR364" s="73"/>
      <c r="AS364" s="51"/>
      <c r="AU364" s="73"/>
      <c r="AV364" s="73"/>
      <c r="AW364" s="110"/>
      <c r="AX364" s="46">
        <f>IF([1]!Contratacion2023[[#This Row],[ADICIÓN/PRÓRROGA]]="NO","N/A",[1]!Contratacion2023[[#This Row],[FECHA FIN PRORROGA]])</f>
        <v>0</v>
      </c>
      <c r="AY364" s="59"/>
      <c r="AZ364" s="59"/>
      <c r="BA364" s="59"/>
      <c r="BB364" s="47"/>
      <c r="BC364" s="59"/>
      <c r="BD364" s="59"/>
      <c r="BE364" s="48">
        <f>[1]!Contratacion2023[[#This Row],[VALOR TOTAL DEL CONTRATO]]-[1]!Contratacion2023[[#This Row],[VALOR VIGENTE]]</f>
        <v>0</v>
      </c>
      <c r="BJ364" s="51"/>
      <c r="BL364" s="73"/>
      <c r="BM364" s="51"/>
    </row>
    <row r="365" spans="1:65" x14ac:dyDescent="0.25">
      <c r="A365" s="53"/>
      <c r="H365" s="203"/>
      <c r="I365" s="57"/>
      <c r="K365" s="58"/>
      <c r="L365" s="59"/>
      <c r="N365" s="59"/>
      <c r="O365" s="61"/>
      <c r="P365" s="55"/>
      <c r="Q365" s="57"/>
      <c r="R365" s="62"/>
      <c r="S365" s="59"/>
      <c r="T365" s="63"/>
      <c r="U365" s="123"/>
      <c r="V365" s="64"/>
      <c r="W365" s="27"/>
      <c r="X365" s="65"/>
      <c r="Y365" s="65"/>
      <c r="Z365" s="66"/>
      <c r="AA365" s="67"/>
      <c r="AB365" s="67"/>
      <c r="AC365" s="68"/>
      <c r="AD365" s="67"/>
      <c r="AE365" s="72"/>
      <c r="AF365" s="34"/>
      <c r="AG365" s="69"/>
      <c r="AH365" s="37"/>
      <c r="AI365" s="37"/>
      <c r="AJ365" s="37"/>
      <c r="AM365" s="70"/>
      <c r="AN365" s="70"/>
      <c r="AO365" s="70"/>
      <c r="AQ365" s="72"/>
      <c r="AR365" s="73"/>
      <c r="AS365" s="51"/>
      <c r="AU365" s="73"/>
      <c r="AV365" s="73"/>
      <c r="AW365" s="110"/>
      <c r="AX365" s="46">
        <f>IF([1]!Contratacion2023[[#This Row],[ADICIÓN/PRÓRROGA]]="NO","N/A",[1]!Contratacion2023[[#This Row],[FECHA FIN PRORROGA]])</f>
        <v>0</v>
      </c>
      <c r="AY365" s="59"/>
      <c r="AZ365" s="59"/>
      <c r="BA365" s="59"/>
      <c r="BB365" s="47"/>
      <c r="BC365" s="59"/>
      <c r="BD365" s="59"/>
      <c r="BE365" s="48">
        <f>[1]!Contratacion2023[[#This Row],[VALOR TOTAL DEL CONTRATO]]-[1]!Contratacion2023[[#This Row],[VALOR VIGENTE]]</f>
        <v>0</v>
      </c>
      <c r="BJ365" s="51"/>
      <c r="BL365" s="73"/>
      <c r="BM365" s="51"/>
    </row>
    <row r="366" spans="1:65" x14ac:dyDescent="0.25">
      <c r="A366" s="53"/>
      <c r="H366" s="203"/>
      <c r="I366" s="57"/>
      <c r="K366" s="58"/>
      <c r="L366" s="59"/>
      <c r="N366" s="59"/>
      <c r="O366" s="61"/>
      <c r="P366" s="55"/>
      <c r="Q366" s="57"/>
      <c r="R366" s="62"/>
      <c r="S366" s="59"/>
      <c r="T366" s="63"/>
      <c r="U366" s="123"/>
      <c r="V366" s="64"/>
      <c r="W366" s="27"/>
      <c r="X366" s="65"/>
      <c r="Y366" s="65"/>
      <c r="Z366" s="66"/>
      <c r="AA366" s="67"/>
      <c r="AB366" s="67"/>
      <c r="AC366" s="68"/>
      <c r="AD366" s="67"/>
      <c r="AE366" s="72"/>
      <c r="AF366" s="34"/>
      <c r="AG366" s="69"/>
      <c r="AH366" s="37"/>
      <c r="AI366" s="37"/>
      <c r="AJ366" s="37"/>
      <c r="AM366" s="70"/>
      <c r="AN366" s="70"/>
      <c r="AO366" s="70"/>
      <c r="AQ366" s="72"/>
      <c r="AR366" s="73"/>
      <c r="AS366" s="51"/>
      <c r="AU366" s="73"/>
      <c r="AV366" s="73"/>
      <c r="AW366" s="110"/>
      <c r="AX366" s="46">
        <f>IF([1]!Contratacion2023[[#This Row],[ADICIÓN/PRÓRROGA]]="NO","N/A",[1]!Contratacion2023[[#This Row],[FECHA FIN PRORROGA]])</f>
        <v>0</v>
      </c>
      <c r="AY366" s="59"/>
      <c r="AZ366" s="59"/>
      <c r="BA366" s="59"/>
      <c r="BB366" s="47"/>
      <c r="BC366" s="59"/>
      <c r="BD366" s="59"/>
      <c r="BE366" s="48">
        <f>[1]!Contratacion2023[[#This Row],[VALOR TOTAL DEL CONTRATO]]-[1]!Contratacion2023[[#This Row],[VALOR VIGENTE]]</f>
        <v>0</v>
      </c>
      <c r="BJ366" s="51"/>
      <c r="BL366" s="73"/>
      <c r="BM366" s="51"/>
    </row>
    <row r="367" spans="1:65" x14ac:dyDescent="0.25">
      <c r="A367" s="53"/>
      <c r="H367" s="203"/>
      <c r="I367" s="57"/>
      <c r="K367" s="58"/>
      <c r="L367" s="59"/>
      <c r="N367" s="59"/>
      <c r="O367" s="61"/>
      <c r="P367" s="55"/>
      <c r="Q367" s="57"/>
      <c r="R367" s="62"/>
      <c r="S367" s="59"/>
      <c r="T367" s="63"/>
      <c r="U367" s="123"/>
      <c r="V367" s="64"/>
      <c r="W367" s="27"/>
      <c r="X367" s="65"/>
      <c r="Y367" s="65"/>
      <c r="Z367" s="66"/>
      <c r="AA367" s="67"/>
      <c r="AB367" s="67"/>
      <c r="AC367" s="68"/>
      <c r="AD367" s="67"/>
      <c r="AE367" s="72"/>
      <c r="AF367" s="34"/>
      <c r="AG367" s="69"/>
      <c r="AH367" s="37"/>
      <c r="AI367" s="37"/>
      <c r="AJ367" s="37"/>
      <c r="AM367" s="70"/>
      <c r="AN367" s="70"/>
      <c r="AO367" s="70"/>
      <c r="AQ367" s="72"/>
      <c r="AR367" s="73"/>
      <c r="AS367" s="51"/>
      <c r="AU367" s="73"/>
      <c r="AV367" s="73"/>
      <c r="AW367" s="110"/>
      <c r="AX367" s="46">
        <f>IF([1]!Contratacion2023[[#This Row],[ADICIÓN/PRÓRROGA]]="NO","N/A",[1]!Contratacion2023[[#This Row],[FECHA FIN PRORROGA]])</f>
        <v>0</v>
      </c>
      <c r="AY367" s="59"/>
      <c r="AZ367" s="59"/>
      <c r="BA367" s="59"/>
      <c r="BB367" s="47"/>
      <c r="BC367" s="59"/>
      <c r="BD367" s="59"/>
      <c r="BE367" s="48">
        <f>[1]!Contratacion2023[[#This Row],[VALOR TOTAL DEL CONTRATO]]-[1]!Contratacion2023[[#This Row],[VALOR VIGENTE]]</f>
        <v>0</v>
      </c>
      <c r="BJ367" s="51"/>
      <c r="BL367" s="73"/>
      <c r="BM367" s="51"/>
    </row>
    <row r="368" spans="1:65" x14ac:dyDescent="0.25">
      <c r="A368" s="53"/>
      <c r="H368" s="203"/>
      <c r="I368" s="57"/>
      <c r="K368" s="58"/>
      <c r="L368" s="59"/>
      <c r="N368" s="59"/>
      <c r="O368" s="61"/>
      <c r="P368" s="55"/>
      <c r="Q368" s="57"/>
      <c r="R368" s="62"/>
      <c r="S368" s="59"/>
      <c r="T368" s="63"/>
      <c r="U368" s="123"/>
      <c r="V368" s="64"/>
      <c r="W368" s="27"/>
      <c r="X368" s="65"/>
      <c r="Y368" s="65"/>
      <c r="Z368" s="66"/>
      <c r="AA368" s="67"/>
      <c r="AB368" s="67"/>
      <c r="AC368" s="68"/>
      <c r="AD368" s="67"/>
      <c r="AE368" s="72"/>
      <c r="AF368" s="34"/>
      <c r="AG368" s="69"/>
      <c r="AH368" s="37"/>
      <c r="AI368" s="37"/>
      <c r="AJ368" s="37"/>
      <c r="AM368" s="70"/>
      <c r="AN368" s="70"/>
      <c r="AO368" s="70"/>
      <c r="AQ368" s="72"/>
      <c r="AR368" s="73"/>
      <c r="AS368" s="51"/>
      <c r="AU368" s="73"/>
      <c r="AV368" s="73"/>
      <c r="AW368" s="110"/>
      <c r="AX368" s="46">
        <f>IF([1]!Contratacion2023[[#This Row],[ADICIÓN/PRÓRROGA]]="NO","N/A",[1]!Contratacion2023[[#This Row],[FECHA FIN PRORROGA]])</f>
        <v>0</v>
      </c>
      <c r="AY368" s="59"/>
      <c r="AZ368" s="59"/>
      <c r="BA368" s="59"/>
      <c r="BB368" s="47"/>
      <c r="BC368" s="59"/>
      <c r="BD368" s="59"/>
      <c r="BE368" s="48">
        <f>[1]!Contratacion2023[[#This Row],[VALOR TOTAL DEL CONTRATO]]-[1]!Contratacion2023[[#This Row],[VALOR VIGENTE]]</f>
        <v>0</v>
      </c>
      <c r="BJ368" s="51"/>
      <c r="BL368" s="73"/>
      <c r="BM368" s="51"/>
    </row>
    <row r="369" spans="1:65" x14ac:dyDescent="0.25">
      <c r="A369" s="53"/>
      <c r="H369" s="203"/>
      <c r="I369" s="57"/>
      <c r="K369" s="58"/>
      <c r="L369" s="59"/>
      <c r="N369" s="59"/>
      <c r="O369" s="61"/>
      <c r="P369" s="55"/>
      <c r="Q369" s="57"/>
      <c r="R369" s="62"/>
      <c r="S369" s="59"/>
      <c r="T369" s="63"/>
      <c r="U369" s="123"/>
      <c r="V369" s="64"/>
      <c r="W369" s="27"/>
      <c r="X369" s="65"/>
      <c r="Y369" s="65"/>
      <c r="Z369" s="66"/>
      <c r="AA369" s="67"/>
      <c r="AB369" s="67"/>
      <c r="AC369" s="68"/>
      <c r="AD369" s="67"/>
      <c r="AE369" s="72"/>
      <c r="AF369" s="34"/>
      <c r="AG369" s="69"/>
      <c r="AH369" s="37"/>
      <c r="AI369" s="37"/>
      <c r="AJ369" s="37"/>
      <c r="AM369" s="70"/>
      <c r="AN369" s="70"/>
      <c r="AO369" s="70"/>
      <c r="AQ369" s="72"/>
      <c r="AR369" s="73"/>
      <c r="AS369" s="51"/>
      <c r="AU369" s="73"/>
      <c r="AV369" s="73"/>
      <c r="AW369" s="110"/>
      <c r="AX369" s="46">
        <f>IF([1]!Contratacion2023[[#This Row],[ADICIÓN/PRÓRROGA]]="NO","N/A",[1]!Contratacion2023[[#This Row],[FECHA FIN PRORROGA]])</f>
        <v>0</v>
      </c>
      <c r="AY369" s="59"/>
      <c r="AZ369" s="59"/>
      <c r="BA369" s="59"/>
      <c r="BB369" s="47"/>
      <c r="BC369" s="59"/>
      <c r="BD369" s="59"/>
      <c r="BE369" s="48">
        <f>[1]!Contratacion2023[[#This Row],[VALOR TOTAL DEL CONTRATO]]-[1]!Contratacion2023[[#This Row],[VALOR VIGENTE]]</f>
        <v>0</v>
      </c>
      <c r="BJ369" s="51"/>
      <c r="BL369" s="73"/>
      <c r="BM369" s="51"/>
    </row>
    <row r="370" spans="1:65" x14ac:dyDescent="0.25">
      <c r="A370" s="53"/>
      <c r="H370" s="203"/>
      <c r="I370" s="57"/>
      <c r="K370" s="58"/>
      <c r="L370" s="59"/>
      <c r="N370" s="59"/>
      <c r="O370" s="61"/>
      <c r="P370" s="55"/>
      <c r="Q370" s="57"/>
      <c r="R370" s="62"/>
      <c r="S370" s="59"/>
      <c r="T370" s="63"/>
      <c r="U370" s="123"/>
      <c r="V370" s="64"/>
      <c r="W370" s="27"/>
      <c r="X370" s="65"/>
      <c r="Y370" s="65"/>
      <c r="Z370" s="66"/>
      <c r="AA370" s="67"/>
      <c r="AB370" s="67"/>
      <c r="AC370" s="68"/>
      <c r="AD370" s="67"/>
      <c r="AE370" s="72"/>
      <c r="AF370" s="34"/>
      <c r="AG370" s="69"/>
      <c r="AH370" s="37"/>
      <c r="AI370" s="37"/>
      <c r="AJ370" s="37"/>
      <c r="AM370" s="70"/>
      <c r="AN370" s="70"/>
      <c r="AO370" s="70"/>
      <c r="AQ370" s="72"/>
      <c r="AR370" s="73"/>
      <c r="AS370" s="51"/>
      <c r="AU370" s="73"/>
      <c r="AV370" s="73"/>
      <c r="AW370" s="110"/>
      <c r="AX370" s="46">
        <f>IF([1]!Contratacion2023[[#This Row],[ADICIÓN/PRÓRROGA]]="NO","N/A",[1]!Contratacion2023[[#This Row],[FECHA FIN PRORROGA]])</f>
        <v>0</v>
      </c>
      <c r="AY370" s="59"/>
      <c r="AZ370" s="59"/>
      <c r="BA370" s="59"/>
      <c r="BB370" s="47"/>
      <c r="BC370" s="59"/>
      <c r="BD370" s="59"/>
      <c r="BE370" s="48">
        <f>[1]!Contratacion2023[[#This Row],[VALOR TOTAL DEL CONTRATO]]-[1]!Contratacion2023[[#This Row],[VALOR VIGENTE]]</f>
        <v>0</v>
      </c>
      <c r="BJ370" s="51"/>
      <c r="BL370" s="73"/>
      <c r="BM370" s="51"/>
    </row>
    <row r="371" spans="1:65" x14ac:dyDescent="0.25">
      <c r="A371" s="53"/>
      <c r="H371" s="203"/>
      <c r="I371" s="57"/>
      <c r="K371" s="58"/>
      <c r="L371" s="59"/>
      <c r="N371" s="59"/>
      <c r="O371" s="61"/>
      <c r="P371" s="55"/>
      <c r="Q371" s="57"/>
      <c r="R371" s="62"/>
      <c r="S371" s="59"/>
      <c r="T371" s="63"/>
      <c r="U371" s="123"/>
      <c r="V371" s="64"/>
      <c r="W371" s="27"/>
      <c r="X371" s="65"/>
      <c r="Y371" s="65"/>
      <c r="Z371" s="66"/>
      <c r="AA371" s="67"/>
      <c r="AB371" s="67"/>
      <c r="AC371" s="68"/>
      <c r="AD371" s="67"/>
      <c r="AE371" s="72"/>
      <c r="AF371" s="34"/>
      <c r="AG371" s="69"/>
      <c r="AH371" s="37"/>
      <c r="AI371" s="37"/>
      <c r="AJ371" s="37"/>
      <c r="AM371" s="70"/>
      <c r="AN371" s="70"/>
      <c r="AO371" s="70"/>
      <c r="AQ371" s="72"/>
      <c r="AR371" s="73"/>
      <c r="AS371" s="51"/>
      <c r="AU371" s="73"/>
      <c r="AV371" s="73"/>
      <c r="AW371" s="110"/>
      <c r="AX371" s="46">
        <f>IF([1]!Contratacion2023[[#This Row],[ADICIÓN/PRÓRROGA]]="NO","N/A",[1]!Contratacion2023[[#This Row],[FECHA FIN PRORROGA]])</f>
        <v>0</v>
      </c>
      <c r="AY371" s="59"/>
      <c r="AZ371" s="59"/>
      <c r="BA371" s="59"/>
      <c r="BB371" s="47"/>
      <c r="BC371" s="59"/>
      <c r="BD371" s="59"/>
      <c r="BE371" s="48">
        <f>[1]!Contratacion2023[[#This Row],[VALOR TOTAL DEL CONTRATO]]-[1]!Contratacion2023[[#This Row],[VALOR VIGENTE]]</f>
        <v>0</v>
      </c>
      <c r="BJ371" s="51"/>
      <c r="BL371" s="73"/>
      <c r="BM371" s="51"/>
    </row>
    <row r="372" spans="1:65" x14ac:dyDescent="0.25">
      <c r="A372" s="53"/>
      <c r="H372" s="203"/>
      <c r="I372" s="57"/>
      <c r="K372" s="58"/>
      <c r="L372" s="59"/>
      <c r="N372" s="59"/>
      <c r="O372" s="61"/>
      <c r="P372" s="55"/>
      <c r="Q372" s="57"/>
      <c r="R372" s="62"/>
      <c r="S372" s="59"/>
      <c r="T372" s="63"/>
      <c r="U372" s="123"/>
      <c r="V372" s="64"/>
      <c r="W372" s="27"/>
      <c r="X372" s="65"/>
      <c r="Y372" s="65"/>
      <c r="Z372" s="66"/>
      <c r="AA372" s="67"/>
      <c r="AB372" s="67"/>
      <c r="AC372" s="68"/>
      <c r="AD372" s="67"/>
      <c r="AE372" s="72"/>
      <c r="AF372" s="34"/>
      <c r="AG372" s="69"/>
      <c r="AH372" s="37"/>
      <c r="AI372" s="37"/>
      <c r="AJ372" s="37"/>
      <c r="AM372" s="70"/>
      <c r="AN372" s="70"/>
      <c r="AO372" s="70"/>
      <c r="AQ372" s="72"/>
      <c r="AR372" s="73"/>
      <c r="AS372" s="51"/>
      <c r="AU372" s="73"/>
      <c r="AV372" s="73"/>
      <c r="AW372" s="110"/>
      <c r="AX372" s="46">
        <f>IF([1]!Contratacion2023[[#This Row],[ADICIÓN/PRÓRROGA]]="NO","N/A",[1]!Contratacion2023[[#This Row],[FECHA FIN PRORROGA]])</f>
        <v>0</v>
      </c>
      <c r="AY372" s="59"/>
      <c r="AZ372" s="59"/>
      <c r="BA372" s="59"/>
      <c r="BB372" s="47"/>
      <c r="BC372" s="59"/>
      <c r="BD372" s="59"/>
      <c r="BE372" s="48">
        <f>[1]!Contratacion2023[[#This Row],[VALOR TOTAL DEL CONTRATO]]-[1]!Contratacion2023[[#This Row],[VALOR VIGENTE]]</f>
        <v>0</v>
      </c>
      <c r="BJ372" s="51"/>
      <c r="BL372" s="73"/>
      <c r="BM372" s="51"/>
    </row>
    <row r="373" spans="1:65" x14ac:dyDescent="0.25">
      <c r="A373" s="53"/>
      <c r="H373" s="203"/>
      <c r="I373" s="57"/>
      <c r="K373" s="58"/>
      <c r="L373" s="59"/>
      <c r="N373" s="59"/>
      <c r="O373" s="61"/>
      <c r="P373" s="55"/>
      <c r="Q373" s="57"/>
      <c r="R373" s="62"/>
      <c r="S373" s="59"/>
      <c r="T373" s="63"/>
      <c r="U373" s="123"/>
      <c r="V373" s="64"/>
      <c r="W373" s="27"/>
      <c r="X373" s="65"/>
      <c r="Y373" s="65"/>
      <c r="Z373" s="66"/>
      <c r="AA373" s="67"/>
      <c r="AB373" s="67"/>
      <c r="AC373" s="68"/>
      <c r="AD373" s="67"/>
      <c r="AE373" s="72"/>
      <c r="AF373" s="34"/>
      <c r="AG373" s="69"/>
      <c r="AH373" s="37"/>
      <c r="AI373" s="37"/>
      <c r="AJ373" s="37"/>
      <c r="AM373" s="70"/>
      <c r="AN373" s="70"/>
      <c r="AO373" s="70"/>
      <c r="AQ373" s="72"/>
      <c r="AR373" s="73"/>
      <c r="AS373" s="51"/>
      <c r="AU373" s="73"/>
      <c r="AV373" s="73"/>
      <c r="AW373" s="110"/>
      <c r="AX373" s="46">
        <f>IF([1]!Contratacion2023[[#This Row],[ADICIÓN/PRÓRROGA]]="NO","N/A",[1]!Contratacion2023[[#This Row],[FECHA FIN PRORROGA]])</f>
        <v>0</v>
      </c>
      <c r="AY373" s="59"/>
      <c r="AZ373" s="59"/>
      <c r="BA373" s="59"/>
      <c r="BB373" s="47"/>
      <c r="BC373" s="59"/>
      <c r="BD373" s="59"/>
      <c r="BE373" s="48">
        <f>[1]!Contratacion2023[[#This Row],[VALOR TOTAL DEL CONTRATO]]-[1]!Contratacion2023[[#This Row],[VALOR VIGENTE]]</f>
        <v>0</v>
      </c>
      <c r="BJ373" s="51"/>
      <c r="BL373" s="73"/>
      <c r="BM373" s="51"/>
    </row>
    <row r="374" spans="1:65" x14ac:dyDescent="0.25">
      <c r="A374" s="53"/>
      <c r="H374" s="203"/>
      <c r="I374" s="57"/>
      <c r="K374" s="58"/>
      <c r="L374" s="59"/>
      <c r="N374" s="59"/>
      <c r="O374" s="61"/>
      <c r="P374" s="55"/>
      <c r="Q374" s="57"/>
      <c r="R374" s="62"/>
      <c r="S374" s="59"/>
      <c r="T374" s="63"/>
      <c r="U374" s="123"/>
      <c r="V374" s="64"/>
      <c r="W374" s="27"/>
      <c r="X374" s="65"/>
      <c r="Y374" s="65"/>
      <c r="Z374" s="66"/>
      <c r="AA374" s="67"/>
      <c r="AB374" s="67"/>
      <c r="AC374" s="68"/>
      <c r="AD374" s="67"/>
      <c r="AE374" s="72"/>
      <c r="AF374" s="34"/>
      <c r="AG374" s="69"/>
      <c r="AH374" s="37"/>
      <c r="AI374" s="37"/>
      <c r="AJ374" s="37"/>
      <c r="AM374" s="70"/>
      <c r="AN374" s="70"/>
      <c r="AO374" s="70"/>
      <c r="AQ374" s="72"/>
      <c r="AR374" s="73"/>
      <c r="AS374" s="51"/>
      <c r="AU374" s="73"/>
      <c r="AV374" s="73"/>
      <c r="AW374" s="110"/>
      <c r="AX374" s="46">
        <f>IF([1]!Contratacion2023[[#This Row],[ADICIÓN/PRÓRROGA]]="NO","N/A",[1]!Contratacion2023[[#This Row],[FECHA FIN PRORROGA]])</f>
        <v>0</v>
      </c>
      <c r="AY374" s="59"/>
      <c r="AZ374" s="59"/>
      <c r="BA374" s="59"/>
      <c r="BB374" s="47"/>
      <c r="BC374" s="59"/>
      <c r="BD374" s="59"/>
      <c r="BE374" s="48">
        <f>[1]!Contratacion2023[[#This Row],[VALOR TOTAL DEL CONTRATO]]-[1]!Contratacion2023[[#This Row],[VALOR VIGENTE]]</f>
        <v>0</v>
      </c>
      <c r="BJ374" s="51"/>
      <c r="BL374" s="73"/>
      <c r="BM374" s="51"/>
    </row>
    <row r="375" spans="1:65" x14ac:dyDescent="0.25">
      <c r="A375" s="53"/>
      <c r="H375" s="203"/>
      <c r="I375" s="57"/>
      <c r="K375" s="58"/>
      <c r="L375" s="59"/>
      <c r="N375" s="59"/>
      <c r="O375" s="61"/>
      <c r="P375" s="55"/>
      <c r="Q375" s="57"/>
      <c r="R375" s="62"/>
      <c r="S375" s="59"/>
      <c r="T375" s="63"/>
      <c r="U375" s="123"/>
      <c r="V375" s="64"/>
      <c r="W375" s="27"/>
      <c r="X375" s="65"/>
      <c r="Y375" s="65"/>
      <c r="Z375" s="66"/>
      <c r="AA375" s="67"/>
      <c r="AB375" s="67"/>
      <c r="AC375" s="68"/>
      <c r="AD375" s="67"/>
      <c r="AE375" s="72"/>
      <c r="AF375" s="34"/>
      <c r="AG375" s="69"/>
      <c r="AH375" s="37"/>
      <c r="AI375" s="37"/>
      <c r="AJ375" s="37"/>
      <c r="AM375" s="70"/>
      <c r="AN375" s="70"/>
      <c r="AO375" s="70"/>
      <c r="AQ375" s="72"/>
      <c r="AR375" s="73"/>
      <c r="AS375" s="51"/>
      <c r="AU375" s="73"/>
      <c r="AV375" s="73"/>
      <c r="AW375" s="110"/>
      <c r="AX375" s="46">
        <f>IF([1]!Contratacion2023[[#This Row],[ADICIÓN/PRÓRROGA]]="NO","N/A",[1]!Contratacion2023[[#This Row],[FECHA FIN PRORROGA]])</f>
        <v>0</v>
      </c>
      <c r="AY375" s="59"/>
      <c r="AZ375" s="59"/>
      <c r="BA375" s="59"/>
      <c r="BB375" s="47"/>
      <c r="BC375" s="59"/>
      <c r="BD375" s="59"/>
      <c r="BE375" s="48">
        <f>[1]!Contratacion2023[[#This Row],[VALOR TOTAL DEL CONTRATO]]-[1]!Contratacion2023[[#This Row],[VALOR VIGENTE]]</f>
        <v>0</v>
      </c>
      <c r="BJ375" s="51"/>
      <c r="BL375" s="73"/>
      <c r="BM375" s="51"/>
    </row>
    <row r="376" spans="1:65" x14ac:dyDescent="0.25">
      <c r="A376" s="53"/>
      <c r="H376" s="203"/>
      <c r="I376" s="57"/>
      <c r="K376" s="58"/>
      <c r="L376" s="59"/>
      <c r="N376" s="59"/>
      <c r="O376" s="61"/>
      <c r="P376" s="55"/>
      <c r="Q376" s="57"/>
      <c r="R376" s="62"/>
      <c r="S376" s="59"/>
      <c r="T376" s="63"/>
      <c r="U376" s="123"/>
      <c r="V376" s="64"/>
      <c r="W376" s="27"/>
      <c r="X376" s="65"/>
      <c r="Y376" s="65"/>
      <c r="Z376" s="66"/>
      <c r="AA376" s="67"/>
      <c r="AB376" s="67"/>
      <c r="AC376" s="68"/>
      <c r="AD376" s="67"/>
      <c r="AE376" s="72"/>
      <c r="AF376" s="34"/>
      <c r="AG376" s="69"/>
      <c r="AH376" s="37"/>
      <c r="AI376" s="37"/>
      <c r="AJ376" s="37"/>
      <c r="AM376" s="70"/>
      <c r="AN376" s="70"/>
      <c r="AO376" s="70"/>
      <c r="AQ376" s="72"/>
      <c r="AR376" s="73"/>
      <c r="AS376" s="51"/>
      <c r="AU376" s="73"/>
      <c r="AV376" s="73"/>
      <c r="AW376" s="110"/>
      <c r="AX376" s="46">
        <f>IF([1]!Contratacion2023[[#This Row],[ADICIÓN/PRÓRROGA]]="NO","N/A",[1]!Contratacion2023[[#This Row],[FECHA FIN PRORROGA]])</f>
        <v>0</v>
      </c>
      <c r="AY376" s="59"/>
      <c r="AZ376" s="59"/>
      <c r="BA376" s="59"/>
      <c r="BB376" s="47"/>
      <c r="BC376" s="59"/>
      <c r="BD376" s="59"/>
      <c r="BE376" s="48">
        <f>[1]!Contratacion2023[[#This Row],[VALOR TOTAL DEL CONTRATO]]-[1]!Contratacion2023[[#This Row],[VALOR VIGENTE]]</f>
        <v>0</v>
      </c>
      <c r="BJ376" s="51"/>
      <c r="BL376" s="73"/>
      <c r="BM376" s="51"/>
    </row>
    <row r="377" spans="1:65" x14ac:dyDescent="0.25">
      <c r="A377" s="53"/>
      <c r="H377" s="203"/>
      <c r="I377" s="57"/>
      <c r="K377" s="58"/>
      <c r="L377" s="59"/>
      <c r="N377" s="59"/>
      <c r="O377" s="61"/>
      <c r="P377" s="55"/>
      <c r="Q377" s="57"/>
      <c r="R377" s="62"/>
      <c r="S377" s="59"/>
      <c r="T377" s="63"/>
      <c r="U377" s="123"/>
      <c r="V377" s="64"/>
      <c r="W377" s="27"/>
      <c r="X377" s="65"/>
      <c r="Y377" s="65"/>
      <c r="Z377" s="66"/>
      <c r="AA377" s="67"/>
      <c r="AB377" s="67"/>
      <c r="AC377" s="68"/>
      <c r="AD377" s="67"/>
      <c r="AE377" s="72"/>
      <c r="AF377" s="34"/>
      <c r="AG377" s="69"/>
      <c r="AH377" s="37"/>
      <c r="AI377" s="37"/>
      <c r="AJ377" s="37"/>
      <c r="AM377" s="70"/>
      <c r="AN377" s="70"/>
      <c r="AO377" s="70"/>
      <c r="AQ377" s="72"/>
      <c r="AR377" s="73"/>
      <c r="AS377" s="51"/>
      <c r="AU377" s="73"/>
      <c r="AV377" s="73"/>
      <c r="AW377" s="110"/>
      <c r="AX377" s="46">
        <f>IF([1]!Contratacion2023[[#This Row],[ADICIÓN/PRÓRROGA]]="NO","N/A",[1]!Contratacion2023[[#This Row],[FECHA FIN PRORROGA]])</f>
        <v>0</v>
      </c>
      <c r="AY377" s="59"/>
      <c r="AZ377" s="59"/>
      <c r="BA377" s="59"/>
      <c r="BB377" s="47"/>
      <c r="BC377" s="59"/>
      <c r="BD377" s="59"/>
      <c r="BE377" s="48">
        <f>[1]!Contratacion2023[[#This Row],[VALOR TOTAL DEL CONTRATO]]-[1]!Contratacion2023[[#This Row],[VALOR VIGENTE]]</f>
        <v>0</v>
      </c>
      <c r="BJ377" s="51"/>
      <c r="BL377" s="73"/>
      <c r="BM377" s="51"/>
    </row>
    <row r="378" spans="1:65" x14ac:dyDescent="0.25">
      <c r="A378" s="53"/>
      <c r="H378" s="203"/>
      <c r="I378" s="57"/>
      <c r="K378" s="58"/>
      <c r="L378" s="59"/>
      <c r="N378" s="59"/>
      <c r="O378" s="61"/>
      <c r="P378" s="55"/>
      <c r="Q378" s="57"/>
      <c r="R378" s="62"/>
      <c r="S378" s="59"/>
      <c r="T378" s="63"/>
      <c r="U378" s="123"/>
      <c r="V378" s="64"/>
      <c r="W378" s="27"/>
      <c r="X378" s="65"/>
      <c r="Y378" s="65"/>
      <c r="Z378" s="66"/>
      <c r="AA378" s="67"/>
      <c r="AB378" s="67"/>
      <c r="AC378" s="68"/>
      <c r="AD378" s="67"/>
      <c r="AE378" s="72"/>
      <c r="AF378" s="34"/>
      <c r="AG378" s="69"/>
      <c r="AH378" s="37"/>
      <c r="AI378" s="37"/>
      <c r="AJ378" s="37"/>
      <c r="AM378" s="70"/>
      <c r="AN378" s="70"/>
      <c r="AO378" s="70"/>
      <c r="AQ378" s="72"/>
      <c r="AR378" s="73"/>
      <c r="AS378" s="51"/>
      <c r="AU378" s="73"/>
      <c r="AV378" s="73"/>
      <c r="AW378" s="110"/>
      <c r="AX378" s="46">
        <f>IF([1]!Contratacion2023[[#This Row],[ADICIÓN/PRÓRROGA]]="NO","N/A",[1]!Contratacion2023[[#This Row],[FECHA FIN PRORROGA]])</f>
        <v>0</v>
      </c>
      <c r="AY378" s="59"/>
      <c r="AZ378" s="59"/>
      <c r="BA378" s="59"/>
      <c r="BB378" s="47"/>
      <c r="BC378" s="59"/>
      <c r="BD378" s="59"/>
      <c r="BE378" s="48">
        <f>[1]!Contratacion2023[[#This Row],[VALOR TOTAL DEL CONTRATO]]-[1]!Contratacion2023[[#This Row],[VALOR VIGENTE]]</f>
        <v>0</v>
      </c>
      <c r="BJ378" s="51"/>
      <c r="BL378" s="73"/>
      <c r="BM378" s="51"/>
    </row>
    <row r="379" spans="1:65" x14ac:dyDescent="0.25">
      <c r="A379" s="53"/>
      <c r="H379" s="203"/>
      <c r="I379" s="57"/>
      <c r="K379" s="58"/>
      <c r="L379" s="59"/>
      <c r="N379" s="59"/>
      <c r="O379" s="61"/>
      <c r="P379" s="55"/>
      <c r="Q379" s="57"/>
      <c r="R379" s="62"/>
      <c r="S379" s="59"/>
      <c r="T379" s="63"/>
      <c r="U379" s="123"/>
      <c r="V379" s="64"/>
      <c r="W379" s="27"/>
      <c r="X379" s="65"/>
      <c r="Y379" s="65"/>
      <c r="Z379" s="66"/>
      <c r="AA379" s="67"/>
      <c r="AB379" s="67"/>
      <c r="AC379" s="68"/>
      <c r="AD379" s="67"/>
      <c r="AE379" s="72"/>
      <c r="AF379" s="34"/>
      <c r="AG379" s="69"/>
      <c r="AH379" s="37"/>
      <c r="AI379" s="37"/>
      <c r="AJ379" s="37"/>
      <c r="AM379" s="70"/>
      <c r="AN379" s="70"/>
      <c r="AO379" s="70"/>
      <c r="AQ379" s="72"/>
      <c r="AR379" s="73"/>
      <c r="AS379" s="51"/>
      <c r="AU379" s="73"/>
      <c r="AV379" s="73"/>
      <c r="AW379" s="110"/>
      <c r="AX379" s="46">
        <f>IF([1]!Contratacion2023[[#This Row],[ADICIÓN/PRÓRROGA]]="NO","N/A",[1]!Contratacion2023[[#This Row],[FECHA FIN PRORROGA]])</f>
        <v>0</v>
      </c>
      <c r="AY379" s="59"/>
      <c r="AZ379" s="59"/>
      <c r="BA379" s="59"/>
      <c r="BB379" s="47"/>
      <c r="BC379" s="59"/>
      <c r="BD379" s="59"/>
      <c r="BE379" s="48">
        <f>[1]!Contratacion2023[[#This Row],[VALOR TOTAL DEL CONTRATO]]-[1]!Contratacion2023[[#This Row],[VALOR VIGENTE]]</f>
        <v>0</v>
      </c>
      <c r="BJ379" s="51"/>
      <c r="BL379" s="73"/>
      <c r="BM379" s="51"/>
    </row>
    <row r="380" spans="1:65" x14ac:dyDescent="0.25">
      <c r="A380" s="53"/>
      <c r="H380" s="203"/>
      <c r="I380" s="57"/>
      <c r="K380" s="58"/>
      <c r="L380" s="59"/>
      <c r="N380" s="59"/>
      <c r="O380" s="61"/>
      <c r="P380" s="55"/>
      <c r="Q380" s="57"/>
      <c r="R380" s="62"/>
      <c r="S380" s="59"/>
      <c r="T380" s="63"/>
      <c r="U380" s="123"/>
      <c r="V380" s="64"/>
      <c r="W380" s="27"/>
      <c r="X380" s="65"/>
      <c r="Y380" s="65"/>
      <c r="Z380" s="66"/>
      <c r="AA380" s="67"/>
      <c r="AB380" s="67"/>
      <c r="AC380" s="68"/>
      <c r="AD380" s="67"/>
      <c r="AE380" s="72"/>
      <c r="AF380" s="34"/>
      <c r="AG380" s="69"/>
      <c r="AH380" s="37"/>
      <c r="AI380" s="37"/>
      <c r="AJ380" s="37"/>
      <c r="AM380" s="70"/>
      <c r="AN380" s="70"/>
      <c r="AO380" s="70"/>
      <c r="AQ380" s="72"/>
      <c r="AR380" s="73"/>
      <c r="AS380" s="51"/>
      <c r="AU380" s="73"/>
      <c r="AV380" s="73"/>
      <c r="AW380" s="110"/>
      <c r="AX380" s="46">
        <f>IF([1]!Contratacion2023[[#This Row],[ADICIÓN/PRÓRROGA]]="NO","N/A",[1]!Contratacion2023[[#This Row],[FECHA FIN PRORROGA]])</f>
        <v>0</v>
      </c>
      <c r="AY380" s="59"/>
      <c r="AZ380" s="59"/>
      <c r="BA380" s="59"/>
      <c r="BB380" s="47"/>
      <c r="BC380" s="59"/>
      <c r="BD380" s="59"/>
      <c r="BE380" s="48">
        <f>[1]!Contratacion2023[[#This Row],[VALOR TOTAL DEL CONTRATO]]-[1]!Contratacion2023[[#This Row],[VALOR VIGENTE]]</f>
        <v>0</v>
      </c>
      <c r="BJ380" s="51"/>
      <c r="BL380" s="73"/>
      <c r="BM380" s="51"/>
    </row>
    <row r="381" spans="1:65" x14ac:dyDescent="0.25">
      <c r="A381" s="53"/>
      <c r="H381" s="203"/>
      <c r="I381" s="57"/>
      <c r="K381" s="58"/>
      <c r="L381" s="59"/>
      <c r="N381" s="59"/>
      <c r="O381" s="61"/>
      <c r="P381" s="55"/>
      <c r="Q381" s="57"/>
      <c r="R381" s="62"/>
      <c r="S381" s="59"/>
      <c r="T381" s="63"/>
      <c r="U381" s="123"/>
      <c r="V381" s="64"/>
      <c r="W381" s="27"/>
      <c r="X381" s="65"/>
      <c r="Y381" s="65"/>
      <c r="Z381" s="66"/>
      <c r="AA381" s="67"/>
      <c r="AB381" s="67"/>
      <c r="AC381" s="68"/>
      <c r="AD381" s="67"/>
      <c r="AE381" s="72"/>
      <c r="AF381" s="34"/>
      <c r="AG381" s="69"/>
      <c r="AH381" s="37"/>
      <c r="AI381" s="37"/>
      <c r="AJ381" s="37"/>
      <c r="AM381" s="70"/>
      <c r="AN381" s="70"/>
      <c r="AO381" s="70"/>
      <c r="AQ381" s="72"/>
      <c r="AR381" s="73"/>
      <c r="AS381" s="51"/>
      <c r="AU381" s="73"/>
      <c r="AV381" s="73"/>
      <c r="AW381" s="110"/>
      <c r="AX381" s="46">
        <f>IF([1]!Contratacion2023[[#This Row],[ADICIÓN/PRÓRROGA]]="NO","N/A",[1]!Contratacion2023[[#This Row],[FECHA FIN PRORROGA]])</f>
        <v>0</v>
      </c>
      <c r="AY381" s="59"/>
      <c r="AZ381" s="59"/>
      <c r="BA381" s="59"/>
      <c r="BB381" s="47"/>
      <c r="BC381" s="59"/>
      <c r="BD381" s="59"/>
      <c r="BE381" s="48">
        <f>[1]!Contratacion2023[[#This Row],[VALOR TOTAL DEL CONTRATO]]-[1]!Contratacion2023[[#This Row],[VALOR VIGENTE]]</f>
        <v>0</v>
      </c>
      <c r="BJ381" s="51"/>
      <c r="BL381" s="73"/>
      <c r="BM381" s="51"/>
    </row>
    <row r="382" spans="1:65" x14ac:dyDescent="0.25">
      <c r="A382" s="53"/>
      <c r="H382" s="203"/>
      <c r="I382" s="57"/>
      <c r="K382" s="58"/>
      <c r="L382" s="59"/>
      <c r="N382" s="59"/>
      <c r="O382" s="61"/>
      <c r="P382" s="55"/>
      <c r="Q382" s="57"/>
      <c r="R382" s="62"/>
      <c r="S382" s="59"/>
      <c r="T382" s="63"/>
      <c r="U382" s="123"/>
      <c r="V382" s="64"/>
      <c r="W382" s="27"/>
      <c r="X382" s="65"/>
      <c r="Y382" s="65"/>
      <c r="Z382" s="66"/>
      <c r="AA382" s="67"/>
      <c r="AB382" s="67"/>
      <c r="AC382" s="68"/>
      <c r="AD382" s="67"/>
      <c r="AE382" s="72"/>
      <c r="AF382" s="34"/>
      <c r="AG382" s="69"/>
      <c r="AH382" s="37"/>
      <c r="AI382" s="37"/>
      <c r="AJ382" s="37"/>
      <c r="AM382" s="70"/>
      <c r="AN382" s="70"/>
      <c r="AO382" s="70"/>
      <c r="AQ382" s="72"/>
      <c r="AR382" s="73"/>
      <c r="AS382" s="51"/>
      <c r="AU382" s="73"/>
      <c r="AV382" s="73"/>
      <c r="AW382" s="110"/>
      <c r="AX382" s="46">
        <f>IF([1]!Contratacion2023[[#This Row],[ADICIÓN/PRÓRROGA]]="NO","N/A",[1]!Contratacion2023[[#This Row],[FECHA FIN PRORROGA]])</f>
        <v>0</v>
      </c>
      <c r="AY382" s="59"/>
      <c r="AZ382" s="59"/>
      <c r="BA382" s="59"/>
      <c r="BB382" s="47"/>
      <c r="BC382" s="59"/>
      <c r="BD382" s="59"/>
      <c r="BE382" s="48">
        <f>[1]!Contratacion2023[[#This Row],[VALOR TOTAL DEL CONTRATO]]-[1]!Contratacion2023[[#This Row],[VALOR VIGENTE]]</f>
        <v>0</v>
      </c>
      <c r="BJ382" s="51"/>
      <c r="BL382" s="73"/>
      <c r="BM382" s="51"/>
    </row>
    <row r="383" spans="1:65" x14ac:dyDescent="0.25">
      <c r="A383" s="53"/>
      <c r="H383" s="203"/>
      <c r="I383" s="57"/>
      <c r="K383" s="58"/>
      <c r="L383" s="59"/>
      <c r="N383" s="59"/>
      <c r="O383" s="61"/>
      <c r="P383" s="55"/>
      <c r="Q383" s="57"/>
      <c r="R383" s="62"/>
      <c r="S383" s="59"/>
      <c r="T383" s="63"/>
      <c r="U383" s="123"/>
      <c r="V383" s="64"/>
      <c r="W383" s="27"/>
      <c r="X383" s="65"/>
      <c r="Y383" s="65"/>
      <c r="Z383" s="66"/>
      <c r="AA383" s="67"/>
      <c r="AB383" s="67"/>
      <c r="AC383" s="68"/>
      <c r="AD383" s="67"/>
      <c r="AE383" s="72"/>
      <c r="AF383" s="34"/>
      <c r="AG383" s="69"/>
      <c r="AH383" s="37"/>
      <c r="AI383" s="37"/>
      <c r="AJ383" s="37"/>
      <c r="AM383" s="70"/>
      <c r="AN383" s="70"/>
      <c r="AO383" s="70"/>
      <c r="AQ383" s="72"/>
      <c r="AR383" s="73"/>
      <c r="AS383" s="51"/>
      <c r="AU383" s="73"/>
      <c r="AV383" s="73"/>
      <c r="AW383" s="110"/>
      <c r="AX383" s="46">
        <f>IF([1]!Contratacion2023[[#This Row],[ADICIÓN/PRÓRROGA]]="NO","N/A",[1]!Contratacion2023[[#This Row],[FECHA FIN PRORROGA]])</f>
        <v>0</v>
      </c>
      <c r="AY383" s="59"/>
      <c r="AZ383" s="59"/>
      <c r="BA383" s="59"/>
      <c r="BB383" s="47"/>
      <c r="BC383" s="59"/>
      <c r="BD383" s="59"/>
      <c r="BE383" s="48">
        <f>[1]!Contratacion2023[[#This Row],[VALOR TOTAL DEL CONTRATO]]-[1]!Contratacion2023[[#This Row],[VALOR VIGENTE]]</f>
        <v>0</v>
      </c>
      <c r="BJ383" s="51"/>
      <c r="BL383" s="73"/>
      <c r="BM383" s="51"/>
    </row>
    <row r="384" spans="1:65" x14ac:dyDescent="0.25">
      <c r="A384" s="53"/>
      <c r="H384" s="203"/>
      <c r="I384" s="57"/>
      <c r="K384" s="58"/>
      <c r="L384" s="59"/>
      <c r="N384" s="59"/>
      <c r="O384" s="61"/>
      <c r="P384" s="55"/>
      <c r="Q384" s="57"/>
      <c r="R384" s="62"/>
      <c r="S384" s="59"/>
      <c r="T384" s="63"/>
      <c r="U384" s="123"/>
      <c r="V384" s="64"/>
      <c r="W384" s="27"/>
      <c r="X384" s="65"/>
      <c r="Y384" s="65"/>
      <c r="Z384" s="66"/>
      <c r="AA384" s="67"/>
      <c r="AB384" s="67"/>
      <c r="AC384" s="68"/>
      <c r="AD384" s="67"/>
      <c r="AE384" s="72"/>
      <c r="AF384" s="34"/>
      <c r="AG384" s="69"/>
      <c r="AH384" s="37"/>
      <c r="AI384" s="37"/>
      <c r="AJ384" s="37"/>
      <c r="AM384" s="70"/>
      <c r="AN384" s="70"/>
      <c r="AO384" s="70"/>
      <c r="AQ384" s="72"/>
      <c r="AR384" s="73"/>
      <c r="AS384" s="51"/>
      <c r="AU384" s="73"/>
      <c r="AV384" s="73"/>
      <c r="AW384" s="110"/>
      <c r="AX384" s="46">
        <f>IF([1]!Contratacion2023[[#This Row],[ADICIÓN/PRÓRROGA]]="NO","N/A",[1]!Contratacion2023[[#This Row],[FECHA FIN PRORROGA]])</f>
        <v>0</v>
      </c>
      <c r="AY384" s="59"/>
      <c r="AZ384" s="59"/>
      <c r="BA384" s="59"/>
      <c r="BB384" s="47"/>
      <c r="BC384" s="59"/>
      <c r="BD384" s="59"/>
      <c r="BE384" s="48">
        <f>[1]!Contratacion2023[[#This Row],[VALOR TOTAL DEL CONTRATO]]-[1]!Contratacion2023[[#This Row],[VALOR VIGENTE]]</f>
        <v>0</v>
      </c>
      <c r="BJ384" s="51"/>
      <c r="BL384" s="73"/>
      <c r="BM384" s="51"/>
    </row>
    <row r="385" spans="1:65" x14ac:dyDescent="0.25">
      <c r="A385" s="53"/>
      <c r="H385" s="203"/>
      <c r="I385" s="57"/>
      <c r="K385" s="58"/>
      <c r="L385" s="59"/>
      <c r="N385" s="59"/>
      <c r="O385" s="61"/>
      <c r="P385" s="55"/>
      <c r="Q385" s="57"/>
      <c r="R385" s="62"/>
      <c r="S385" s="59"/>
      <c r="T385" s="63"/>
      <c r="U385" s="123"/>
      <c r="V385" s="64"/>
      <c r="W385" s="27"/>
      <c r="X385" s="65"/>
      <c r="Y385" s="65"/>
      <c r="Z385" s="66"/>
      <c r="AA385" s="67"/>
      <c r="AB385" s="67"/>
      <c r="AC385" s="68"/>
      <c r="AD385" s="67"/>
      <c r="AE385" s="72"/>
      <c r="AF385" s="34"/>
      <c r="AG385" s="69"/>
      <c r="AH385" s="37"/>
      <c r="AI385" s="37"/>
      <c r="AJ385" s="37"/>
      <c r="AM385" s="70"/>
      <c r="AN385" s="70"/>
      <c r="AO385" s="70"/>
      <c r="AQ385" s="72"/>
      <c r="AR385" s="73"/>
      <c r="AS385" s="51"/>
      <c r="AU385" s="73"/>
      <c r="AV385" s="73"/>
      <c r="AW385" s="110"/>
      <c r="AX385" s="46">
        <f>IF([1]!Contratacion2023[[#This Row],[ADICIÓN/PRÓRROGA]]="NO","N/A",[1]!Contratacion2023[[#This Row],[FECHA FIN PRORROGA]])</f>
        <v>0</v>
      </c>
      <c r="AY385" s="59"/>
      <c r="AZ385" s="59"/>
      <c r="BA385" s="59"/>
      <c r="BB385" s="47"/>
      <c r="BC385" s="59"/>
      <c r="BD385" s="59"/>
      <c r="BE385" s="48">
        <f>[1]!Contratacion2023[[#This Row],[VALOR TOTAL DEL CONTRATO]]-[1]!Contratacion2023[[#This Row],[VALOR VIGENTE]]</f>
        <v>0</v>
      </c>
      <c r="BJ385" s="51"/>
      <c r="BL385" s="73"/>
      <c r="BM385" s="51"/>
    </row>
    <row r="386" spans="1:65" x14ac:dyDescent="0.25">
      <c r="A386" s="53"/>
      <c r="H386" s="203"/>
      <c r="I386" s="57"/>
      <c r="K386" s="58"/>
      <c r="L386" s="59"/>
      <c r="N386" s="59"/>
      <c r="O386" s="61"/>
      <c r="P386" s="55"/>
      <c r="Q386" s="57"/>
      <c r="R386" s="62"/>
      <c r="S386" s="59"/>
      <c r="T386" s="63"/>
      <c r="U386" s="123"/>
      <c r="V386" s="64"/>
      <c r="W386" s="27"/>
      <c r="X386" s="65"/>
      <c r="Y386" s="65"/>
      <c r="Z386" s="66"/>
      <c r="AA386" s="67"/>
      <c r="AB386" s="67"/>
      <c r="AC386" s="68"/>
      <c r="AD386" s="67"/>
      <c r="AE386" s="72"/>
      <c r="AF386" s="34"/>
      <c r="AG386" s="69"/>
      <c r="AH386" s="37"/>
      <c r="AI386" s="37"/>
      <c r="AJ386" s="37"/>
      <c r="AM386" s="70"/>
      <c r="AN386" s="70"/>
      <c r="AO386" s="70"/>
      <c r="AQ386" s="72"/>
      <c r="AR386" s="73"/>
      <c r="AS386" s="51"/>
      <c r="AU386" s="73"/>
      <c r="AV386" s="73"/>
      <c r="AW386" s="110"/>
      <c r="AX386" s="46">
        <f>IF([1]!Contratacion2023[[#This Row],[ADICIÓN/PRÓRROGA]]="NO","N/A",[1]!Contratacion2023[[#This Row],[FECHA FIN PRORROGA]])</f>
        <v>0</v>
      </c>
      <c r="AY386" s="59"/>
      <c r="AZ386" s="59"/>
      <c r="BA386" s="59"/>
      <c r="BB386" s="47"/>
      <c r="BC386" s="59"/>
      <c r="BD386" s="59"/>
      <c r="BE386" s="48">
        <f>[1]!Contratacion2023[[#This Row],[VALOR TOTAL DEL CONTRATO]]-[1]!Contratacion2023[[#This Row],[VALOR VIGENTE]]</f>
        <v>0</v>
      </c>
      <c r="BJ386" s="51"/>
      <c r="BL386" s="73"/>
      <c r="BM386" s="51"/>
    </row>
    <row r="387" spans="1:65" x14ac:dyDescent="0.25">
      <c r="A387" s="53"/>
      <c r="H387" s="203"/>
      <c r="I387" s="57"/>
      <c r="K387" s="58"/>
      <c r="L387" s="59"/>
      <c r="N387" s="59"/>
      <c r="O387" s="61"/>
      <c r="P387" s="55"/>
      <c r="Q387" s="57"/>
      <c r="R387" s="62"/>
      <c r="S387" s="59"/>
      <c r="T387" s="63"/>
      <c r="U387" s="123"/>
      <c r="V387" s="64"/>
      <c r="W387" s="27"/>
      <c r="X387" s="65"/>
      <c r="Y387" s="65"/>
      <c r="Z387" s="66"/>
      <c r="AA387" s="67"/>
      <c r="AB387" s="67"/>
      <c r="AC387" s="68"/>
      <c r="AD387" s="67"/>
      <c r="AE387" s="72"/>
      <c r="AF387" s="34"/>
      <c r="AG387" s="69"/>
      <c r="AH387" s="37"/>
      <c r="AI387" s="37"/>
      <c r="AJ387" s="37"/>
      <c r="AM387" s="70"/>
      <c r="AN387" s="70"/>
      <c r="AO387" s="70"/>
      <c r="AQ387" s="72"/>
      <c r="AR387" s="73"/>
      <c r="AS387" s="51"/>
      <c r="AU387" s="73"/>
      <c r="AV387" s="73"/>
      <c r="AW387" s="110"/>
      <c r="AX387" s="46">
        <f>IF([1]!Contratacion2023[[#This Row],[ADICIÓN/PRÓRROGA]]="NO","N/A",[1]!Contratacion2023[[#This Row],[FECHA FIN PRORROGA]])</f>
        <v>0</v>
      </c>
      <c r="AY387" s="59"/>
      <c r="AZ387" s="59"/>
      <c r="BA387" s="59"/>
      <c r="BB387" s="47"/>
      <c r="BC387" s="59"/>
      <c r="BD387" s="59"/>
      <c r="BE387" s="48">
        <f>[1]!Contratacion2023[[#This Row],[VALOR TOTAL DEL CONTRATO]]-[1]!Contratacion2023[[#This Row],[VALOR VIGENTE]]</f>
        <v>0</v>
      </c>
      <c r="BJ387" s="51"/>
      <c r="BL387" s="73"/>
      <c r="BM387" s="51"/>
    </row>
    <row r="388" spans="1:65" x14ac:dyDescent="0.25">
      <c r="A388" s="53"/>
      <c r="H388" s="203"/>
      <c r="I388" s="57"/>
      <c r="K388" s="58"/>
      <c r="L388" s="59"/>
      <c r="N388" s="59"/>
      <c r="O388" s="61"/>
      <c r="P388" s="55"/>
      <c r="Q388" s="57"/>
      <c r="R388" s="62"/>
      <c r="S388" s="59"/>
      <c r="T388" s="63"/>
      <c r="U388" s="123"/>
      <c r="V388" s="64"/>
      <c r="W388" s="27"/>
      <c r="X388" s="65"/>
      <c r="Y388" s="65"/>
      <c r="Z388" s="66"/>
      <c r="AA388" s="67"/>
      <c r="AB388" s="67"/>
      <c r="AC388" s="68"/>
      <c r="AD388" s="67"/>
      <c r="AE388" s="72"/>
      <c r="AF388" s="34"/>
      <c r="AG388" s="69"/>
      <c r="AH388" s="37"/>
      <c r="AI388" s="37"/>
      <c r="AJ388" s="37"/>
      <c r="AM388" s="70"/>
      <c r="AN388" s="70"/>
      <c r="AO388" s="70"/>
      <c r="AQ388" s="72"/>
      <c r="AR388" s="73"/>
      <c r="AS388" s="51"/>
      <c r="AU388" s="73"/>
      <c r="AV388" s="73"/>
      <c r="AW388" s="110"/>
      <c r="AX388" s="46">
        <f>IF([1]!Contratacion2023[[#This Row],[ADICIÓN/PRÓRROGA]]="NO","N/A",[1]!Contratacion2023[[#This Row],[FECHA FIN PRORROGA]])</f>
        <v>0</v>
      </c>
      <c r="AY388" s="59"/>
      <c r="AZ388" s="59"/>
      <c r="BA388" s="59"/>
      <c r="BB388" s="47"/>
      <c r="BC388" s="59"/>
      <c r="BD388" s="59"/>
      <c r="BE388" s="48">
        <f>[1]!Contratacion2023[[#This Row],[VALOR TOTAL DEL CONTRATO]]-[1]!Contratacion2023[[#This Row],[VALOR VIGENTE]]</f>
        <v>0</v>
      </c>
      <c r="BJ388" s="51"/>
      <c r="BL388" s="73"/>
      <c r="BM388" s="51"/>
    </row>
    <row r="389" spans="1:65" x14ac:dyDescent="0.25">
      <c r="A389" s="53"/>
      <c r="H389" s="203"/>
      <c r="I389" s="57"/>
      <c r="K389" s="58"/>
      <c r="L389" s="59"/>
      <c r="N389" s="59"/>
      <c r="O389" s="61"/>
      <c r="P389" s="55"/>
      <c r="Q389" s="57"/>
      <c r="R389" s="62"/>
      <c r="S389" s="59"/>
      <c r="T389" s="63"/>
      <c r="U389" s="123"/>
      <c r="V389" s="64"/>
      <c r="W389" s="27"/>
      <c r="X389" s="65"/>
      <c r="Y389" s="65"/>
      <c r="Z389" s="66"/>
      <c r="AA389" s="67"/>
      <c r="AB389" s="67"/>
      <c r="AC389" s="68"/>
      <c r="AD389" s="67"/>
      <c r="AE389" s="72"/>
      <c r="AF389" s="34"/>
      <c r="AG389" s="69"/>
      <c r="AH389" s="37"/>
      <c r="AI389" s="37"/>
      <c r="AJ389" s="37"/>
      <c r="AM389" s="70"/>
      <c r="AN389" s="70"/>
      <c r="AO389" s="70"/>
      <c r="AQ389" s="72"/>
      <c r="AR389" s="73"/>
      <c r="AS389" s="51"/>
      <c r="AU389" s="73"/>
      <c r="AV389" s="73"/>
      <c r="AW389" s="110"/>
      <c r="AX389" s="46">
        <f>IF([1]!Contratacion2023[[#This Row],[ADICIÓN/PRÓRROGA]]="NO","N/A",[1]!Contratacion2023[[#This Row],[FECHA FIN PRORROGA]])</f>
        <v>0</v>
      </c>
      <c r="AY389" s="59"/>
      <c r="AZ389" s="59"/>
      <c r="BA389" s="59"/>
      <c r="BB389" s="47"/>
      <c r="BC389" s="59"/>
      <c r="BD389" s="59"/>
      <c r="BE389" s="48">
        <f>[1]!Contratacion2023[[#This Row],[VALOR TOTAL DEL CONTRATO]]-[1]!Contratacion2023[[#This Row],[VALOR VIGENTE]]</f>
        <v>0</v>
      </c>
      <c r="BJ389" s="51"/>
      <c r="BL389" s="73"/>
      <c r="BM389" s="51"/>
    </row>
    <row r="390" spans="1:65" x14ac:dyDescent="0.25">
      <c r="A390" s="53"/>
      <c r="H390" s="203"/>
      <c r="I390" s="57"/>
      <c r="K390" s="58"/>
      <c r="L390" s="59"/>
      <c r="N390" s="59"/>
      <c r="O390" s="61"/>
      <c r="P390" s="55"/>
      <c r="Q390" s="57"/>
      <c r="R390" s="62"/>
      <c r="S390" s="59"/>
      <c r="T390" s="63"/>
      <c r="U390" s="123"/>
      <c r="V390" s="64"/>
      <c r="W390" s="27"/>
      <c r="X390" s="65"/>
      <c r="Y390" s="65"/>
      <c r="Z390" s="66"/>
      <c r="AA390" s="67"/>
      <c r="AB390" s="67"/>
      <c r="AC390" s="68"/>
      <c r="AD390" s="67"/>
      <c r="AE390" s="72"/>
      <c r="AF390" s="34"/>
      <c r="AG390" s="69"/>
      <c r="AH390" s="37"/>
      <c r="AI390" s="37"/>
      <c r="AJ390" s="37"/>
      <c r="AM390" s="70"/>
      <c r="AN390" s="70"/>
      <c r="AO390" s="70"/>
      <c r="AQ390" s="72"/>
      <c r="AR390" s="73"/>
      <c r="AS390" s="51"/>
      <c r="AU390" s="73"/>
      <c r="AV390" s="73"/>
      <c r="AW390" s="110"/>
      <c r="AX390" s="46">
        <f>IF([1]!Contratacion2023[[#This Row],[ADICIÓN/PRÓRROGA]]="NO","N/A",[1]!Contratacion2023[[#This Row],[FECHA FIN PRORROGA]])</f>
        <v>0</v>
      </c>
      <c r="AY390" s="59"/>
      <c r="AZ390" s="59"/>
      <c r="BA390" s="59"/>
      <c r="BB390" s="47"/>
      <c r="BC390" s="59"/>
      <c r="BD390" s="59"/>
      <c r="BE390" s="48">
        <f>[1]!Contratacion2023[[#This Row],[VALOR TOTAL DEL CONTRATO]]-[1]!Contratacion2023[[#This Row],[VALOR VIGENTE]]</f>
        <v>0</v>
      </c>
      <c r="BJ390" s="51"/>
      <c r="BL390" s="73"/>
      <c r="BM390" s="51"/>
    </row>
    <row r="391" spans="1:65" x14ac:dyDescent="0.25">
      <c r="A391" s="53"/>
      <c r="H391" s="203"/>
      <c r="I391" s="57"/>
      <c r="K391" s="58"/>
      <c r="L391" s="59"/>
      <c r="N391" s="59"/>
      <c r="O391" s="61"/>
      <c r="P391" s="55"/>
      <c r="Q391" s="57"/>
      <c r="R391" s="62"/>
      <c r="S391" s="59"/>
      <c r="T391" s="63"/>
      <c r="U391" s="123"/>
      <c r="V391" s="64"/>
      <c r="W391" s="27"/>
      <c r="X391" s="65"/>
      <c r="Y391" s="65"/>
      <c r="Z391" s="66"/>
      <c r="AA391" s="67"/>
      <c r="AB391" s="67"/>
      <c r="AC391" s="68"/>
      <c r="AD391" s="67"/>
      <c r="AE391" s="72"/>
      <c r="AF391" s="34"/>
      <c r="AG391" s="69"/>
      <c r="AH391" s="37"/>
      <c r="AI391" s="37"/>
      <c r="AJ391" s="37"/>
      <c r="AM391" s="70"/>
      <c r="AN391" s="70"/>
      <c r="AO391" s="70"/>
      <c r="AQ391" s="72"/>
      <c r="AR391" s="73"/>
      <c r="AS391" s="51"/>
      <c r="AU391" s="73"/>
      <c r="AV391" s="73"/>
      <c r="AW391" s="110"/>
      <c r="AX391" s="46">
        <f>IF([1]!Contratacion2023[[#This Row],[ADICIÓN/PRÓRROGA]]="NO","N/A",[1]!Contratacion2023[[#This Row],[FECHA FIN PRORROGA]])</f>
        <v>0</v>
      </c>
      <c r="AY391" s="59"/>
      <c r="AZ391" s="59"/>
      <c r="BA391" s="59"/>
      <c r="BB391" s="47"/>
      <c r="BC391" s="59"/>
      <c r="BD391" s="59"/>
      <c r="BE391" s="48">
        <f>[1]!Contratacion2023[[#This Row],[VALOR TOTAL DEL CONTRATO]]-[1]!Contratacion2023[[#This Row],[VALOR VIGENTE]]</f>
        <v>0</v>
      </c>
      <c r="BJ391" s="51"/>
      <c r="BL391" s="73"/>
      <c r="BM391" s="51"/>
    </row>
    <row r="392" spans="1:65" x14ac:dyDescent="0.25">
      <c r="A392" s="53"/>
      <c r="H392" s="203"/>
      <c r="I392" s="57"/>
      <c r="K392" s="58"/>
      <c r="L392" s="59"/>
      <c r="N392" s="59"/>
      <c r="O392" s="61"/>
      <c r="P392" s="55"/>
      <c r="Q392" s="57"/>
      <c r="R392" s="62"/>
      <c r="S392" s="59"/>
      <c r="T392" s="63"/>
      <c r="U392" s="123"/>
      <c r="V392" s="64"/>
      <c r="W392" s="27"/>
      <c r="X392" s="65"/>
      <c r="Y392" s="65"/>
      <c r="Z392" s="66"/>
      <c r="AA392" s="67"/>
      <c r="AB392" s="67"/>
      <c r="AC392" s="68"/>
      <c r="AD392" s="67"/>
      <c r="AE392" s="72"/>
      <c r="AF392" s="34"/>
      <c r="AG392" s="69"/>
      <c r="AH392" s="37"/>
      <c r="AI392" s="37"/>
      <c r="AJ392" s="37"/>
      <c r="AM392" s="70"/>
      <c r="AN392" s="70"/>
      <c r="AO392" s="70"/>
      <c r="AQ392" s="72"/>
      <c r="AR392" s="73"/>
      <c r="AS392" s="51"/>
      <c r="AU392" s="73"/>
      <c r="AV392" s="73"/>
      <c r="AW392" s="110"/>
      <c r="AX392" s="46">
        <f>IF([1]!Contratacion2023[[#This Row],[ADICIÓN/PRÓRROGA]]="NO","N/A",[1]!Contratacion2023[[#This Row],[FECHA FIN PRORROGA]])</f>
        <v>0</v>
      </c>
      <c r="AY392" s="59"/>
      <c r="AZ392" s="59"/>
      <c r="BA392" s="59"/>
      <c r="BB392" s="47"/>
      <c r="BC392" s="59"/>
      <c r="BD392" s="59"/>
      <c r="BE392" s="48">
        <f>[1]!Contratacion2023[[#This Row],[VALOR TOTAL DEL CONTRATO]]-[1]!Contratacion2023[[#This Row],[VALOR VIGENTE]]</f>
        <v>0</v>
      </c>
      <c r="BJ392" s="51"/>
      <c r="BL392" s="73"/>
      <c r="BM392" s="51"/>
    </row>
    <row r="393" spans="1:65" x14ac:dyDescent="0.25">
      <c r="A393" s="53"/>
      <c r="H393" s="203"/>
      <c r="I393" s="57"/>
      <c r="K393" s="58"/>
      <c r="L393" s="59"/>
      <c r="N393" s="59"/>
      <c r="O393" s="61"/>
      <c r="P393" s="55"/>
      <c r="Q393" s="57"/>
      <c r="R393" s="62"/>
      <c r="S393" s="59"/>
      <c r="T393" s="63"/>
      <c r="U393" s="123"/>
      <c r="V393" s="64"/>
      <c r="W393" s="27"/>
      <c r="X393" s="65"/>
      <c r="Y393" s="65"/>
      <c r="Z393" s="66"/>
      <c r="AA393" s="67"/>
      <c r="AB393" s="67"/>
      <c r="AC393" s="68"/>
      <c r="AD393" s="67"/>
      <c r="AE393" s="72"/>
      <c r="AF393" s="34"/>
      <c r="AG393" s="69"/>
      <c r="AH393" s="37"/>
      <c r="AI393" s="37"/>
      <c r="AJ393" s="37"/>
      <c r="AM393" s="70"/>
      <c r="AN393" s="70"/>
      <c r="AO393" s="70"/>
      <c r="AQ393" s="72"/>
      <c r="AR393" s="73"/>
      <c r="AS393" s="51"/>
      <c r="AU393" s="73"/>
      <c r="AV393" s="73"/>
      <c r="AW393" s="110"/>
      <c r="AX393" s="46">
        <f>IF([1]!Contratacion2023[[#This Row],[ADICIÓN/PRÓRROGA]]="NO","N/A",[1]!Contratacion2023[[#This Row],[FECHA FIN PRORROGA]])</f>
        <v>0</v>
      </c>
      <c r="AY393" s="59"/>
      <c r="AZ393" s="59"/>
      <c r="BA393" s="59"/>
      <c r="BB393" s="47"/>
      <c r="BC393" s="59"/>
      <c r="BD393" s="59"/>
      <c r="BE393" s="48">
        <f>[1]!Contratacion2023[[#This Row],[VALOR TOTAL DEL CONTRATO]]-[1]!Contratacion2023[[#This Row],[VALOR VIGENTE]]</f>
        <v>0</v>
      </c>
      <c r="BJ393" s="51"/>
      <c r="BL393" s="73"/>
      <c r="BM393" s="51"/>
    </row>
    <row r="394" spans="1:65" x14ac:dyDescent="0.25">
      <c r="A394" s="53"/>
      <c r="H394" s="203"/>
      <c r="I394" s="57"/>
      <c r="K394" s="58"/>
      <c r="L394" s="59"/>
      <c r="N394" s="59"/>
      <c r="O394" s="61"/>
      <c r="P394" s="55"/>
      <c r="Q394" s="57"/>
      <c r="R394" s="62"/>
      <c r="S394" s="59"/>
      <c r="T394" s="63"/>
      <c r="U394" s="123"/>
      <c r="V394" s="64"/>
      <c r="W394" s="27"/>
      <c r="X394" s="65"/>
      <c r="Y394" s="65"/>
      <c r="Z394" s="66"/>
      <c r="AA394" s="67"/>
      <c r="AB394" s="67"/>
      <c r="AC394" s="68"/>
      <c r="AD394" s="67"/>
      <c r="AE394" s="72"/>
      <c r="AF394" s="34"/>
      <c r="AG394" s="69"/>
      <c r="AH394" s="37"/>
      <c r="AI394" s="37"/>
      <c r="AJ394" s="37"/>
      <c r="AM394" s="70"/>
      <c r="AN394" s="70"/>
      <c r="AO394" s="70"/>
      <c r="AQ394" s="72"/>
      <c r="AR394" s="73"/>
      <c r="AS394" s="51"/>
      <c r="AU394" s="73"/>
      <c r="AV394" s="73"/>
      <c r="AW394" s="110"/>
      <c r="AX394" s="46">
        <f>IF([1]!Contratacion2023[[#This Row],[ADICIÓN/PRÓRROGA]]="NO","N/A",[1]!Contratacion2023[[#This Row],[FECHA FIN PRORROGA]])</f>
        <v>0</v>
      </c>
      <c r="AY394" s="59"/>
      <c r="AZ394" s="59"/>
      <c r="BA394" s="59"/>
      <c r="BB394" s="47"/>
      <c r="BC394" s="59"/>
      <c r="BD394" s="59"/>
      <c r="BE394" s="48">
        <f>[1]!Contratacion2023[[#This Row],[VALOR TOTAL DEL CONTRATO]]-[1]!Contratacion2023[[#This Row],[VALOR VIGENTE]]</f>
        <v>0</v>
      </c>
      <c r="BJ394" s="51"/>
      <c r="BL394" s="73"/>
      <c r="BM394" s="51"/>
    </row>
    <row r="395" spans="1:65" x14ac:dyDescent="0.25">
      <c r="A395" s="53"/>
      <c r="H395" s="203"/>
      <c r="I395" s="57"/>
      <c r="K395" s="58"/>
      <c r="L395" s="59"/>
      <c r="N395" s="59"/>
      <c r="O395" s="61"/>
      <c r="P395" s="55"/>
      <c r="Q395" s="57"/>
      <c r="R395" s="62"/>
      <c r="S395" s="59"/>
      <c r="T395" s="63"/>
      <c r="U395" s="123"/>
      <c r="V395" s="64"/>
      <c r="W395" s="27"/>
      <c r="X395" s="65"/>
      <c r="Y395" s="65"/>
      <c r="Z395" s="66"/>
      <c r="AA395" s="67"/>
      <c r="AB395" s="67"/>
      <c r="AC395" s="68"/>
      <c r="AD395" s="67"/>
      <c r="AE395" s="72"/>
      <c r="AF395" s="34"/>
      <c r="AG395" s="69"/>
      <c r="AH395" s="37"/>
      <c r="AI395" s="37"/>
      <c r="AJ395" s="37"/>
      <c r="AM395" s="70"/>
      <c r="AN395" s="70"/>
      <c r="AO395" s="70"/>
      <c r="AQ395" s="72"/>
      <c r="AR395" s="73"/>
      <c r="AS395" s="51"/>
      <c r="AU395" s="73"/>
      <c r="AV395" s="73"/>
      <c r="AW395" s="110"/>
      <c r="AX395" s="46">
        <f>IF([1]!Contratacion2023[[#This Row],[ADICIÓN/PRÓRROGA]]="NO","N/A",[1]!Contratacion2023[[#This Row],[FECHA FIN PRORROGA]])</f>
        <v>0</v>
      </c>
      <c r="AY395" s="59"/>
      <c r="AZ395" s="59"/>
      <c r="BA395" s="59"/>
      <c r="BB395" s="47"/>
      <c r="BC395" s="59"/>
      <c r="BD395" s="59"/>
      <c r="BE395" s="48">
        <f>[1]!Contratacion2023[[#This Row],[VALOR TOTAL DEL CONTRATO]]-[1]!Contratacion2023[[#This Row],[VALOR VIGENTE]]</f>
        <v>0</v>
      </c>
      <c r="BJ395" s="51"/>
      <c r="BL395" s="73"/>
      <c r="BM395" s="51"/>
    </row>
    <row r="396" spans="1:65" x14ac:dyDescent="0.25">
      <c r="A396" s="53"/>
      <c r="H396" s="203"/>
      <c r="I396" s="57"/>
      <c r="K396" s="58"/>
      <c r="L396" s="59"/>
      <c r="N396" s="59"/>
      <c r="O396" s="61"/>
      <c r="P396" s="55"/>
      <c r="Q396" s="57"/>
      <c r="R396" s="62"/>
      <c r="S396" s="59"/>
      <c r="T396" s="63"/>
      <c r="U396" s="123"/>
      <c r="V396" s="64"/>
      <c r="W396" s="27"/>
      <c r="X396" s="65"/>
      <c r="Y396" s="65"/>
      <c r="Z396" s="66"/>
      <c r="AA396" s="67"/>
      <c r="AB396" s="67"/>
      <c r="AC396" s="68"/>
      <c r="AD396" s="67"/>
      <c r="AE396" s="72"/>
      <c r="AF396" s="34"/>
      <c r="AG396" s="69"/>
      <c r="AH396" s="37"/>
      <c r="AI396" s="37"/>
      <c r="AJ396" s="37"/>
      <c r="AM396" s="70"/>
      <c r="AN396" s="70"/>
      <c r="AO396" s="70"/>
      <c r="AQ396" s="72"/>
      <c r="AR396" s="73"/>
      <c r="AS396" s="51"/>
      <c r="AU396" s="73"/>
      <c r="AV396" s="73"/>
      <c r="AW396" s="110"/>
      <c r="AX396" s="46">
        <f>IF([1]!Contratacion2023[[#This Row],[ADICIÓN/PRÓRROGA]]="NO","N/A",[1]!Contratacion2023[[#This Row],[FECHA FIN PRORROGA]])</f>
        <v>0</v>
      </c>
      <c r="AY396" s="59"/>
      <c r="AZ396" s="59"/>
      <c r="BA396" s="59"/>
      <c r="BB396" s="47"/>
      <c r="BC396" s="59"/>
      <c r="BD396" s="59"/>
      <c r="BE396" s="48">
        <f>[1]!Contratacion2023[[#This Row],[VALOR TOTAL DEL CONTRATO]]-[1]!Contratacion2023[[#This Row],[VALOR VIGENTE]]</f>
        <v>0</v>
      </c>
      <c r="BJ396" s="51"/>
      <c r="BL396" s="73"/>
      <c r="BM396" s="51"/>
    </row>
    <row r="397" spans="1:65" x14ac:dyDescent="0.25">
      <c r="A397" s="53"/>
      <c r="H397" s="203"/>
      <c r="I397" s="57"/>
      <c r="K397" s="58"/>
      <c r="L397" s="59"/>
      <c r="N397" s="59"/>
      <c r="O397" s="61"/>
      <c r="P397" s="55"/>
      <c r="Q397" s="57"/>
      <c r="R397" s="62"/>
      <c r="S397" s="59"/>
      <c r="T397" s="63"/>
      <c r="U397" s="123"/>
      <c r="V397" s="64"/>
      <c r="W397" s="27"/>
      <c r="X397" s="65"/>
      <c r="Y397" s="65"/>
      <c r="Z397" s="66"/>
      <c r="AA397" s="67"/>
      <c r="AB397" s="67"/>
      <c r="AC397" s="68"/>
      <c r="AD397" s="67"/>
      <c r="AE397" s="72"/>
      <c r="AF397" s="34"/>
      <c r="AG397" s="69"/>
      <c r="AH397" s="37"/>
      <c r="AI397" s="37"/>
      <c r="AJ397" s="37"/>
      <c r="AM397" s="70"/>
      <c r="AN397" s="70"/>
      <c r="AO397" s="70"/>
      <c r="AQ397" s="72"/>
      <c r="AR397" s="73"/>
      <c r="AS397" s="51"/>
      <c r="AU397" s="73"/>
      <c r="AV397" s="73"/>
      <c r="AW397" s="110"/>
      <c r="AX397" s="46">
        <f>IF([1]!Contratacion2023[[#This Row],[ADICIÓN/PRÓRROGA]]="NO","N/A",[1]!Contratacion2023[[#This Row],[FECHA FIN PRORROGA]])</f>
        <v>0</v>
      </c>
      <c r="AY397" s="59"/>
      <c r="AZ397" s="59"/>
      <c r="BA397" s="59"/>
      <c r="BB397" s="47"/>
      <c r="BC397" s="59"/>
      <c r="BD397" s="59"/>
      <c r="BE397" s="48">
        <f>[1]!Contratacion2023[[#This Row],[VALOR TOTAL DEL CONTRATO]]-[1]!Contratacion2023[[#This Row],[VALOR VIGENTE]]</f>
        <v>0</v>
      </c>
      <c r="BJ397" s="51"/>
      <c r="BL397" s="73"/>
      <c r="BM397" s="51"/>
    </row>
    <row r="398" spans="1:65" x14ac:dyDescent="0.25">
      <c r="A398" s="53"/>
      <c r="H398" s="203"/>
      <c r="I398" s="57"/>
      <c r="K398" s="58"/>
      <c r="L398" s="59"/>
      <c r="N398" s="59"/>
      <c r="O398" s="61"/>
      <c r="P398" s="55"/>
      <c r="Q398" s="57"/>
      <c r="R398" s="62"/>
      <c r="S398" s="59"/>
      <c r="T398" s="63"/>
      <c r="U398" s="123"/>
      <c r="V398" s="64"/>
      <c r="W398" s="27"/>
      <c r="X398" s="65"/>
      <c r="Y398" s="65"/>
      <c r="Z398" s="66"/>
      <c r="AA398" s="67"/>
      <c r="AB398" s="67"/>
      <c r="AC398" s="68"/>
      <c r="AD398" s="67"/>
      <c r="AE398" s="72"/>
      <c r="AF398" s="34"/>
      <c r="AG398" s="69"/>
      <c r="AH398" s="37"/>
      <c r="AI398" s="37"/>
      <c r="AJ398" s="37"/>
      <c r="AM398" s="70"/>
      <c r="AN398" s="70"/>
      <c r="AO398" s="70"/>
      <c r="AQ398" s="72"/>
      <c r="AR398" s="73"/>
      <c r="AS398" s="51"/>
      <c r="AU398" s="73"/>
      <c r="AV398" s="73"/>
      <c r="AW398" s="110"/>
      <c r="AX398" s="46">
        <f>IF([1]!Contratacion2023[[#This Row],[ADICIÓN/PRÓRROGA]]="NO","N/A",[1]!Contratacion2023[[#This Row],[FECHA FIN PRORROGA]])</f>
        <v>0</v>
      </c>
      <c r="AY398" s="59"/>
      <c r="AZ398" s="59"/>
      <c r="BA398" s="59"/>
      <c r="BB398" s="47"/>
      <c r="BC398" s="59"/>
      <c r="BD398" s="59"/>
      <c r="BE398" s="48">
        <f>[1]!Contratacion2023[[#This Row],[VALOR TOTAL DEL CONTRATO]]-[1]!Contratacion2023[[#This Row],[VALOR VIGENTE]]</f>
        <v>0</v>
      </c>
      <c r="BJ398" s="51"/>
      <c r="BL398" s="73"/>
      <c r="BM398" s="51"/>
    </row>
    <row r="399" spans="1:65" x14ac:dyDescent="0.25">
      <c r="A399" s="53"/>
      <c r="H399" s="203"/>
      <c r="I399" s="57"/>
      <c r="K399" s="58"/>
      <c r="L399" s="59"/>
      <c r="N399" s="59"/>
      <c r="O399" s="61"/>
      <c r="P399" s="55"/>
      <c r="Q399" s="57"/>
      <c r="R399" s="62"/>
      <c r="S399" s="59"/>
      <c r="T399" s="63"/>
      <c r="U399" s="123"/>
      <c r="V399" s="64"/>
      <c r="W399" s="27"/>
      <c r="X399" s="65"/>
      <c r="Y399" s="65"/>
      <c r="Z399" s="66"/>
      <c r="AA399" s="67"/>
      <c r="AB399" s="67"/>
      <c r="AC399" s="68"/>
      <c r="AD399" s="67"/>
      <c r="AE399" s="72"/>
      <c r="AF399" s="34"/>
      <c r="AG399" s="69"/>
      <c r="AH399" s="37"/>
      <c r="AI399" s="37"/>
      <c r="AJ399" s="37"/>
      <c r="AM399" s="70"/>
      <c r="AN399" s="70"/>
      <c r="AO399" s="70"/>
      <c r="AQ399" s="72"/>
      <c r="AR399" s="73"/>
      <c r="AS399" s="51"/>
      <c r="AU399" s="73"/>
      <c r="AV399" s="73"/>
      <c r="AW399" s="110"/>
      <c r="AX399" s="46">
        <f>IF([1]!Contratacion2023[[#This Row],[ADICIÓN/PRÓRROGA]]="NO","N/A",[1]!Contratacion2023[[#This Row],[FECHA FIN PRORROGA]])</f>
        <v>0</v>
      </c>
      <c r="AY399" s="59"/>
      <c r="AZ399" s="59"/>
      <c r="BA399" s="59"/>
      <c r="BB399" s="47"/>
      <c r="BC399" s="59"/>
      <c r="BD399" s="59"/>
      <c r="BE399" s="48">
        <f>[1]!Contratacion2023[[#This Row],[VALOR TOTAL DEL CONTRATO]]-[1]!Contratacion2023[[#This Row],[VALOR VIGENTE]]</f>
        <v>0</v>
      </c>
      <c r="BJ399" s="51"/>
      <c r="BL399" s="73"/>
      <c r="BM399" s="51"/>
    </row>
    <row r="400" spans="1:65" x14ac:dyDescent="0.25">
      <c r="A400" s="53"/>
      <c r="H400" s="203"/>
      <c r="I400" s="57"/>
      <c r="K400" s="58"/>
      <c r="L400" s="59"/>
      <c r="N400" s="59"/>
      <c r="O400" s="61"/>
      <c r="P400" s="55"/>
      <c r="Q400" s="57"/>
      <c r="R400" s="62"/>
      <c r="S400" s="59"/>
      <c r="T400" s="63"/>
      <c r="U400" s="123"/>
      <c r="V400" s="64"/>
      <c r="W400" s="27"/>
      <c r="X400" s="65"/>
      <c r="Y400" s="65"/>
      <c r="Z400" s="66"/>
      <c r="AA400" s="67"/>
      <c r="AB400" s="67"/>
      <c r="AC400" s="68"/>
      <c r="AD400" s="67"/>
      <c r="AE400" s="72"/>
      <c r="AF400" s="34"/>
      <c r="AG400" s="69"/>
      <c r="AH400" s="37"/>
      <c r="AI400" s="37"/>
      <c r="AJ400" s="37"/>
      <c r="AM400" s="70"/>
      <c r="AN400" s="70"/>
      <c r="AO400" s="70"/>
      <c r="AQ400" s="72"/>
      <c r="AR400" s="73"/>
      <c r="AS400" s="51"/>
      <c r="AU400" s="73"/>
      <c r="AV400" s="73"/>
      <c r="AW400" s="110"/>
      <c r="AX400" s="46">
        <f>IF([1]!Contratacion2023[[#This Row],[ADICIÓN/PRÓRROGA]]="NO","N/A",[1]!Contratacion2023[[#This Row],[FECHA FIN PRORROGA]])</f>
        <v>0</v>
      </c>
      <c r="AY400" s="59"/>
      <c r="AZ400" s="59"/>
      <c r="BA400" s="59"/>
      <c r="BB400" s="47"/>
      <c r="BC400" s="59"/>
      <c r="BD400" s="59"/>
      <c r="BE400" s="48">
        <f>[1]!Contratacion2023[[#This Row],[VALOR TOTAL DEL CONTRATO]]-[1]!Contratacion2023[[#This Row],[VALOR VIGENTE]]</f>
        <v>0</v>
      </c>
      <c r="BJ400" s="51"/>
      <c r="BL400" s="73"/>
      <c r="BM400" s="51"/>
    </row>
    <row r="401" spans="1:65" x14ac:dyDescent="0.25">
      <c r="A401" s="53"/>
      <c r="H401" s="203"/>
      <c r="I401" s="57"/>
      <c r="K401" s="58"/>
      <c r="L401" s="59"/>
      <c r="N401" s="59"/>
      <c r="O401" s="61"/>
      <c r="P401" s="55"/>
      <c r="Q401" s="57"/>
      <c r="R401" s="62"/>
      <c r="S401" s="59"/>
      <c r="T401" s="63"/>
      <c r="U401" s="123"/>
      <c r="V401" s="64"/>
      <c r="W401" s="27"/>
      <c r="X401" s="65"/>
      <c r="Y401" s="65"/>
      <c r="Z401" s="66"/>
      <c r="AA401" s="67"/>
      <c r="AB401" s="67"/>
      <c r="AC401" s="68"/>
      <c r="AD401" s="67"/>
      <c r="AE401" s="72"/>
      <c r="AF401" s="34"/>
      <c r="AG401" s="69"/>
      <c r="AH401" s="37"/>
      <c r="AI401" s="37"/>
      <c r="AJ401" s="37"/>
      <c r="AM401" s="70"/>
      <c r="AN401" s="70"/>
      <c r="AO401" s="70"/>
      <c r="AQ401" s="72"/>
      <c r="AR401" s="73"/>
      <c r="AS401" s="51"/>
      <c r="AU401" s="73"/>
      <c r="AV401" s="73"/>
      <c r="AW401" s="110"/>
      <c r="AX401" s="46">
        <f>IF([1]!Contratacion2023[[#This Row],[ADICIÓN/PRÓRROGA]]="NO","N/A",[1]!Contratacion2023[[#This Row],[FECHA FIN PRORROGA]])</f>
        <v>0</v>
      </c>
      <c r="AY401" s="59"/>
      <c r="AZ401" s="59"/>
      <c r="BA401" s="59"/>
      <c r="BB401" s="47"/>
      <c r="BC401" s="59"/>
      <c r="BD401" s="59"/>
      <c r="BE401" s="48">
        <f>[1]!Contratacion2023[[#This Row],[VALOR TOTAL DEL CONTRATO]]-[1]!Contratacion2023[[#This Row],[VALOR VIGENTE]]</f>
        <v>0</v>
      </c>
      <c r="BJ401" s="51"/>
      <c r="BL401" s="73"/>
      <c r="BM401" s="51"/>
    </row>
    <row r="402" spans="1:65" x14ac:dyDescent="0.25">
      <c r="A402" s="53"/>
      <c r="H402" s="203"/>
      <c r="I402" s="57"/>
      <c r="K402" s="58"/>
      <c r="L402" s="59"/>
      <c r="N402" s="59"/>
      <c r="O402" s="61"/>
      <c r="P402" s="55"/>
      <c r="Q402" s="57"/>
      <c r="R402" s="62"/>
      <c r="S402" s="59"/>
      <c r="T402" s="63"/>
      <c r="U402" s="123"/>
      <c r="V402" s="64"/>
      <c r="W402" s="27"/>
      <c r="X402" s="65"/>
      <c r="Y402" s="65"/>
      <c r="Z402" s="66"/>
      <c r="AA402" s="67"/>
      <c r="AB402" s="67"/>
      <c r="AC402" s="68"/>
      <c r="AD402" s="67"/>
      <c r="AE402" s="72"/>
      <c r="AF402" s="34"/>
      <c r="AG402" s="69"/>
      <c r="AH402" s="37"/>
      <c r="AI402" s="37"/>
      <c r="AJ402" s="37"/>
      <c r="AM402" s="70"/>
      <c r="AN402" s="70"/>
      <c r="AO402" s="70"/>
      <c r="AQ402" s="72"/>
      <c r="AR402" s="73"/>
      <c r="AS402" s="51"/>
      <c r="AU402" s="73"/>
      <c r="AV402" s="73"/>
      <c r="AW402" s="110"/>
      <c r="AX402" s="46">
        <f>IF([1]!Contratacion2023[[#This Row],[ADICIÓN/PRÓRROGA]]="NO","N/A",[1]!Contratacion2023[[#This Row],[FECHA FIN PRORROGA]])</f>
        <v>0</v>
      </c>
      <c r="AY402" s="59"/>
      <c r="AZ402" s="59"/>
      <c r="BA402" s="59"/>
      <c r="BB402" s="47"/>
      <c r="BC402" s="59"/>
      <c r="BD402" s="59"/>
      <c r="BE402" s="48">
        <f>[1]!Contratacion2023[[#This Row],[VALOR TOTAL DEL CONTRATO]]-[1]!Contratacion2023[[#This Row],[VALOR VIGENTE]]</f>
        <v>0</v>
      </c>
      <c r="BJ402" s="51"/>
      <c r="BL402" s="73"/>
      <c r="BM402" s="51"/>
    </row>
    <row r="403" spans="1:65" x14ac:dyDescent="0.25">
      <c r="A403" s="53"/>
      <c r="H403" s="203"/>
      <c r="I403" s="57"/>
      <c r="K403" s="58"/>
      <c r="L403" s="59"/>
      <c r="N403" s="59"/>
      <c r="O403" s="61"/>
      <c r="P403" s="55"/>
      <c r="Q403" s="57"/>
      <c r="R403" s="62"/>
      <c r="S403" s="59"/>
      <c r="T403" s="63"/>
      <c r="U403" s="123"/>
      <c r="V403" s="64"/>
      <c r="W403" s="27"/>
      <c r="X403" s="65"/>
      <c r="Y403" s="65"/>
      <c r="Z403" s="66"/>
      <c r="AA403" s="67"/>
      <c r="AB403" s="67"/>
      <c r="AC403" s="68"/>
      <c r="AD403" s="67"/>
      <c r="AE403" s="72"/>
      <c r="AF403" s="34"/>
      <c r="AG403" s="69"/>
      <c r="AH403" s="37"/>
      <c r="AI403" s="37"/>
      <c r="AJ403" s="37"/>
      <c r="AM403" s="70"/>
      <c r="AN403" s="70"/>
      <c r="AO403" s="70"/>
      <c r="AQ403" s="72"/>
      <c r="AR403" s="73"/>
      <c r="AS403" s="51"/>
      <c r="AU403" s="73"/>
      <c r="AV403" s="73"/>
      <c r="AW403" s="110"/>
      <c r="AX403" s="46">
        <f>IF([1]!Contratacion2023[[#This Row],[ADICIÓN/PRÓRROGA]]="NO","N/A",[1]!Contratacion2023[[#This Row],[FECHA FIN PRORROGA]])</f>
        <v>0</v>
      </c>
      <c r="AY403" s="59"/>
      <c r="AZ403" s="59"/>
      <c r="BA403" s="59"/>
      <c r="BB403" s="47"/>
      <c r="BC403" s="59"/>
      <c r="BD403" s="59"/>
      <c r="BE403" s="48">
        <f>[1]!Contratacion2023[[#This Row],[VALOR TOTAL DEL CONTRATO]]-[1]!Contratacion2023[[#This Row],[VALOR VIGENTE]]</f>
        <v>0</v>
      </c>
      <c r="BJ403" s="51"/>
      <c r="BL403" s="73"/>
      <c r="BM403" s="51"/>
    </row>
    <row r="404" spans="1:65" x14ac:dyDescent="0.25">
      <c r="A404" s="53"/>
      <c r="H404" s="203"/>
      <c r="I404" s="57"/>
      <c r="K404" s="58"/>
      <c r="L404" s="59"/>
      <c r="N404" s="59"/>
      <c r="O404" s="61"/>
      <c r="P404" s="55"/>
      <c r="Q404" s="57"/>
      <c r="R404" s="62"/>
      <c r="S404" s="59"/>
      <c r="T404" s="63"/>
      <c r="U404" s="123"/>
      <c r="V404" s="64"/>
      <c r="W404" s="27"/>
      <c r="X404" s="65"/>
      <c r="Y404" s="65"/>
      <c r="Z404" s="66"/>
      <c r="AA404" s="67"/>
      <c r="AB404" s="67"/>
      <c r="AC404" s="68"/>
      <c r="AD404" s="67"/>
      <c r="AE404" s="72"/>
      <c r="AF404" s="34"/>
      <c r="AG404" s="69"/>
      <c r="AH404" s="37"/>
      <c r="AI404" s="37"/>
      <c r="AJ404" s="37"/>
      <c r="AM404" s="70"/>
      <c r="AN404" s="70"/>
      <c r="AO404" s="70"/>
      <c r="AQ404" s="72"/>
      <c r="AR404" s="73"/>
      <c r="AS404" s="51"/>
      <c r="AU404" s="73"/>
      <c r="AV404" s="73"/>
      <c r="AW404" s="110"/>
      <c r="AX404" s="46">
        <f>IF([1]!Contratacion2023[[#This Row],[ADICIÓN/PRÓRROGA]]="NO","N/A",[1]!Contratacion2023[[#This Row],[FECHA FIN PRORROGA]])</f>
        <v>0</v>
      </c>
      <c r="AY404" s="59"/>
      <c r="AZ404" s="59"/>
      <c r="BA404" s="59"/>
      <c r="BB404" s="47"/>
      <c r="BC404" s="59"/>
      <c r="BD404" s="59"/>
      <c r="BE404" s="48">
        <f>[1]!Contratacion2023[[#This Row],[VALOR TOTAL DEL CONTRATO]]-[1]!Contratacion2023[[#This Row],[VALOR VIGENTE]]</f>
        <v>0</v>
      </c>
      <c r="BJ404" s="51"/>
      <c r="BL404" s="73"/>
      <c r="BM404" s="51"/>
    </row>
    <row r="405" spans="1:65" x14ac:dyDescent="0.25">
      <c r="A405" s="53"/>
      <c r="H405" s="203"/>
      <c r="I405" s="57"/>
      <c r="K405" s="58"/>
      <c r="L405" s="59"/>
      <c r="N405" s="59"/>
      <c r="O405" s="61"/>
      <c r="P405" s="55"/>
      <c r="Q405" s="57"/>
      <c r="R405" s="62"/>
      <c r="S405" s="59"/>
      <c r="T405" s="63"/>
      <c r="U405" s="123"/>
      <c r="V405" s="64"/>
      <c r="W405" s="27"/>
      <c r="X405" s="65"/>
      <c r="Y405" s="65"/>
      <c r="Z405" s="66"/>
      <c r="AA405" s="67"/>
      <c r="AB405" s="67"/>
      <c r="AC405" s="68"/>
      <c r="AD405" s="67"/>
      <c r="AE405" s="72"/>
      <c r="AF405" s="34"/>
      <c r="AG405" s="69"/>
      <c r="AH405" s="37"/>
      <c r="AI405" s="37"/>
      <c r="AJ405" s="37"/>
      <c r="AM405" s="70"/>
      <c r="AN405" s="70"/>
      <c r="AO405" s="70"/>
      <c r="AQ405" s="72"/>
      <c r="AR405" s="73"/>
      <c r="AS405" s="51"/>
      <c r="AU405" s="73"/>
      <c r="AV405" s="73"/>
      <c r="AW405" s="110"/>
      <c r="AX405" s="46">
        <f>IF([1]!Contratacion2023[[#This Row],[ADICIÓN/PRÓRROGA]]="NO","N/A",[1]!Contratacion2023[[#This Row],[FECHA FIN PRORROGA]])</f>
        <v>0</v>
      </c>
      <c r="AY405" s="59"/>
      <c r="AZ405" s="59"/>
      <c r="BA405" s="59"/>
      <c r="BB405" s="47"/>
      <c r="BC405" s="59"/>
      <c r="BD405" s="59"/>
      <c r="BE405" s="48">
        <f>[1]!Contratacion2023[[#This Row],[VALOR TOTAL DEL CONTRATO]]-[1]!Contratacion2023[[#This Row],[VALOR VIGENTE]]</f>
        <v>0</v>
      </c>
      <c r="BJ405" s="51"/>
      <c r="BL405" s="73"/>
      <c r="BM405" s="51"/>
    </row>
    <row r="406" spans="1:65" x14ac:dyDescent="0.25">
      <c r="A406" s="53"/>
      <c r="H406" s="203"/>
      <c r="I406" s="57"/>
      <c r="K406" s="58"/>
      <c r="L406" s="59"/>
      <c r="N406" s="59"/>
      <c r="O406" s="61"/>
      <c r="P406" s="55"/>
      <c r="Q406" s="57"/>
      <c r="R406" s="62"/>
      <c r="S406" s="59"/>
      <c r="T406" s="63"/>
      <c r="U406" s="123"/>
      <c r="V406" s="64"/>
      <c r="W406" s="27"/>
      <c r="X406" s="65"/>
      <c r="Y406" s="65"/>
      <c r="Z406" s="66"/>
      <c r="AA406" s="67"/>
      <c r="AB406" s="67"/>
      <c r="AC406" s="68"/>
      <c r="AD406" s="67"/>
      <c r="AE406" s="72"/>
      <c r="AF406" s="34"/>
      <c r="AG406" s="69"/>
      <c r="AH406" s="37"/>
      <c r="AI406" s="37"/>
      <c r="AJ406" s="37"/>
      <c r="AM406" s="70"/>
      <c r="AN406" s="70"/>
      <c r="AO406" s="70"/>
      <c r="AQ406" s="72"/>
      <c r="AR406" s="73"/>
      <c r="AS406" s="51"/>
      <c r="AU406" s="73"/>
      <c r="AV406" s="73"/>
      <c r="AW406" s="110"/>
      <c r="AX406" s="46">
        <f>IF([1]!Contratacion2023[[#This Row],[ADICIÓN/PRÓRROGA]]="NO","N/A",[1]!Contratacion2023[[#This Row],[FECHA FIN PRORROGA]])</f>
        <v>0</v>
      </c>
      <c r="AY406" s="59"/>
      <c r="AZ406" s="59"/>
      <c r="BA406" s="59"/>
      <c r="BB406" s="47"/>
      <c r="BC406" s="59"/>
      <c r="BD406" s="59"/>
      <c r="BE406" s="48">
        <f>[1]!Contratacion2023[[#This Row],[VALOR TOTAL DEL CONTRATO]]-[1]!Contratacion2023[[#This Row],[VALOR VIGENTE]]</f>
        <v>0</v>
      </c>
      <c r="BJ406" s="51"/>
      <c r="BL406" s="73"/>
      <c r="BM406" s="51"/>
    </row>
    <row r="407" spans="1:65" x14ac:dyDescent="0.25">
      <c r="A407" s="53"/>
      <c r="H407" s="203"/>
      <c r="I407" s="57"/>
      <c r="K407" s="58"/>
      <c r="L407" s="59"/>
      <c r="N407" s="59"/>
      <c r="O407" s="61"/>
      <c r="P407" s="55"/>
      <c r="Q407" s="57"/>
      <c r="R407" s="62"/>
      <c r="S407" s="59"/>
      <c r="T407" s="63"/>
      <c r="U407" s="123"/>
      <c r="V407" s="64"/>
      <c r="W407" s="27"/>
      <c r="X407" s="65"/>
      <c r="Y407" s="65"/>
      <c r="Z407" s="66"/>
      <c r="AA407" s="67"/>
      <c r="AB407" s="67"/>
      <c r="AC407" s="68"/>
      <c r="AD407" s="67"/>
      <c r="AE407" s="72"/>
      <c r="AF407" s="34"/>
      <c r="AG407" s="69"/>
      <c r="AH407" s="37"/>
      <c r="AI407" s="37"/>
      <c r="AJ407" s="37"/>
      <c r="AM407" s="70"/>
      <c r="AN407" s="70"/>
      <c r="AO407" s="70"/>
      <c r="AQ407" s="72"/>
      <c r="AR407" s="73"/>
      <c r="AS407" s="51"/>
      <c r="AU407" s="73"/>
      <c r="AV407" s="73"/>
      <c r="AW407" s="110"/>
      <c r="AX407" s="46">
        <f>IF([1]!Contratacion2023[[#This Row],[ADICIÓN/PRÓRROGA]]="NO","N/A",[1]!Contratacion2023[[#This Row],[FECHA FIN PRORROGA]])</f>
        <v>0</v>
      </c>
      <c r="AY407" s="59"/>
      <c r="AZ407" s="59"/>
      <c r="BA407" s="59"/>
      <c r="BB407" s="47"/>
      <c r="BC407" s="59"/>
      <c r="BD407" s="59"/>
      <c r="BE407" s="48">
        <f>[1]!Contratacion2023[[#This Row],[VALOR TOTAL DEL CONTRATO]]-[1]!Contratacion2023[[#This Row],[VALOR VIGENTE]]</f>
        <v>0</v>
      </c>
      <c r="BJ407" s="51"/>
      <c r="BL407" s="73"/>
      <c r="BM407" s="51"/>
    </row>
    <row r="408" spans="1:65" x14ac:dyDescent="0.25">
      <c r="A408" s="53"/>
      <c r="H408" s="203"/>
      <c r="I408" s="57"/>
      <c r="K408" s="58"/>
      <c r="L408" s="59"/>
      <c r="N408" s="59"/>
      <c r="O408" s="61"/>
      <c r="P408" s="55"/>
      <c r="Q408" s="57"/>
      <c r="R408" s="62"/>
      <c r="S408" s="59"/>
      <c r="T408" s="63"/>
      <c r="U408" s="123"/>
      <c r="V408" s="64"/>
      <c r="W408" s="27"/>
      <c r="X408" s="65"/>
      <c r="Y408" s="65"/>
      <c r="Z408" s="66"/>
      <c r="AA408" s="67"/>
      <c r="AB408" s="67"/>
      <c r="AC408" s="68"/>
      <c r="AD408" s="67"/>
      <c r="AE408" s="72"/>
      <c r="AF408" s="34"/>
      <c r="AG408" s="69"/>
      <c r="AH408" s="37"/>
      <c r="AI408" s="37"/>
      <c r="AJ408" s="37"/>
      <c r="AM408" s="70"/>
      <c r="AN408" s="70"/>
      <c r="AO408" s="70"/>
      <c r="AQ408" s="72"/>
      <c r="AR408" s="73"/>
      <c r="AS408" s="51"/>
      <c r="AU408" s="73"/>
      <c r="AV408" s="73"/>
      <c r="AW408" s="110"/>
      <c r="AX408" s="46">
        <f>IF([1]!Contratacion2023[[#This Row],[ADICIÓN/PRÓRROGA]]="NO","N/A",[1]!Contratacion2023[[#This Row],[FECHA FIN PRORROGA]])</f>
        <v>0</v>
      </c>
      <c r="AY408" s="59"/>
      <c r="AZ408" s="59"/>
      <c r="BA408" s="59"/>
      <c r="BB408" s="47"/>
      <c r="BC408" s="59"/>
      <c r="BD408" s="59"/>
      <c r="BE408" s="48">
        <f>[1]!Contratacion2023[[#This Row],[VALOR TOTAL DEL CONTRATO]]-[1]!Contratacion2023[[#This Row],[VALOR VIGENTE]]</f>
        <v>0</v>
      </c>
      <c r="BJ408" s="51"/>
      <c r="BL408" s="73"/>
      <c r="BM408" s="51"/>
    </row>
    <row r="409" spans="1:65" x14ac:dyDescent="0.25">
      <c r="A409" s="53"/>
      <c r="H409" s="203"/>
      <c r="I409" s="57"/>
      <c r="K409" s="58"/>
      <c r="L409" s="59"/>
      <c r="N409" s="59"/>
      <c r="O409" s="61"/>
      <c r="P409" s="55"/>
      <c r="Q409" s="57"/>
      <c r="R409" s="62"/>
      <c r="S409" s="59"/>
      <c r="T409" s="63"/>
      <c r="U409" s="123"/>
      <c r="V409" s="64"/>
      <c r="W409" s="27"/>
      <c r="X409" s="65"/>
      <c r="Y409" s="65"/>
      <c r="Z409" s="66"/>
      <c r="AA409" s="67"/>
      <c r="AB409" s="67"/>
      <c r="AC409" s="68"/>
      <c r="AD409" s="67"/>
      <c r="AE409" s="72"/>
      <c r="AF409" s="34"/>
      <c r="AG409" s="69"/>
      <c r="AH409" s="37"/>
      <c r="AI409" s="37"/>
      <c r="AJ409" s="37"/>
      <c r="AM409" s="70"/>
      <c r="AN409" s="70"/>
      <c r="AO409" s="70"/>
      <c r="AQ409" s="72"/>
      <c r="AR409" s="73"/>
      <c r="AS409" s="51"/>
      <c r="AU409" s="73"/>
      <c r="AV409" s="73"/>
      <c r="AW409" s="110"/>
      <c r="AX409" s="46">
        <f>IF([1]!Contratacion2023[[#This Row],[ADICIÓN/PRÓRROGA]]="NO","N/A",[1]!Contratacion2023[[#This Row],[FECHA FIN PRORROGA]])</f>
        <v>0</v>
      </c>
      <c r="AY409" s="59"/>
      <c r="AZ409" s="59"/>
      <c r="BA409" s="59"/>
      <c r="BB409" s="47"/>
      <c r="BC409" s="59"/>
      <c r="BD409" s="59"/>
      <c r="BE409" s="48">
        <f>[1]!Contratacion2023[[#This Row],[VALOR TOTAL DEL CONTRATO]]-[1]!Contratacion2023[[#This Row],[VALOR VIGENTE]]</f>
        <v>0</v>
      </c>
      <c r="BJ409" s="51"/>
      <c r="BL409" s="73"/>
      <c r="BM409" s="51"/>
    </row>
    <row r="410" spans="1:65" x14ac:dyDescent="0.25">
      <c r="A410" s="53"/>
      <c r="H410" s="203"/>
      <c r="I410" s="57"/>
      <c r="K410" s="58"/>
      <c r="L410" s="59"/>
      <c r="N410" s="59"/>
      <c r="O410" s="61"/>
      <c r="P410" s="55"/>
      <c r="Q410" s="57"/>
      <c r="R410" s="62"/>
      <c r="S410" s="59"/>
      <c r="T410" s="63"/>
      <c r="U410" s="123"/>
      <c r="V410" s="64"/>
      <c r="W410" s="27"/>
      <c r="X410" s="65"/>
      <c r="Y410" s="65"/>
      <c r="Z410" s="66"/>
      <c r="AA410" s="67"/>
      <c r="AB410" s="67"/>
      <c r="AC410" s="68"/>
      <c r="AD410" s="67"/>
      <c r="AE410" s="72"/>
      <c r="AF410" s="34"/>
      <c r="AG410" s="69"/>
      <c r="AH410" s="37"/>
      <c r="AI410" s="37"/>
      <c r="AJ410" s="37"/>
      <c r="AM410" s="70"/>
      <c r="AN410" s="70"/>
      <c r="AO410" s="70"/>
      <c r="AQ410" s="72"/>
      <c r="AR410" s="73"/>
      <c r="AS410" s="51"/>
      <c r="AU410" s="73"/>
      <c r="AV410" s="73"/>
      <c r="AW410" s="110"/>
      <c r="AX410" s="46">
        <f>IF([1]!Contratacion2023[[#This Row],[ADICIÓN/PRÓRROGA]]="NO","N/A",[1]!Contratacion2023[[#This Row],[FECHA FIN PRORROGA]])</f>
        <v>0</v>
      </c>
      <c r="AY410" s="59"/>
      <c r="AZ410" s="59"/>
      <c r="BA410" s="59"/>
      <c r="BB410" s="47"/>
      <c r="BC410" s="59"/>
      <c r="BD410" s="59"/>
      <c r="BE410" s="48">
        <f>[1]!Contratacion2023[[#This Row],[VALOR TOTAL DEL CONTRATO]]-[1]!Contratacion2023[[#This Row],[VALOR VIGENTE]]</f>
        <v>0</v>
      </c>
      <c r="BJ410" s="51"/>
      <c r="BL410" s="73"/>
      <c r="BM410" s="51"/>
    </row>
    <row r="411" spans="1:65" x14ac:dyDescent="0.25">
      <c r="A411" s="53"/>
      <c r="H411" s="203"/>
      <c r="I411" s="57"/>
      <c r="K411" s="58"/>
      <c r="L411" s="59"/>
      <c r="N411" s="59"/>
      <c r="O411" s="61"/>
      <c r="P411" s="55"/>
      <c r="Q411" s="57"/>
      <c r="R411" s="62"/>
      <c r="S411" s="59"/>
      <c r="T411" s="63"/>
      <c r="U411" s="123"/>
      <c r="V411" s="64"/>
      <c r="W411" s="27"/>
      <c r="X411" s="65"/>
      <c r="Y411" s="65"/>
      <c r="Z411" s="66"/>
      <c r="AA411" s="67"/>
      <c r="AB411" s="67"/>
      <c r="AC411" s="68"/>
      <c r="AD411" s="67"/>
      <c r="AE411" s="72"/>
      <c r="AF411" s="34"/>
      <c r="AG411" s="69"/>
      <c r="AH411" s="37"/>
      <c r="AI411" s="37"/>
      <c r="AJ411" s="37"/>
      <c r="AM411" s="70"/>
      <c r="AN411" s="70"/>
      <c r="AO411" s="70"/>
      <c r="AQ411" s="72"/>
      <c r="AR411" s="73"/>
      <c r="AS411" s="51"/>
      <c r="AU411" s="73"/>
      <c r="AV411" s="73"/>
      <c r="AW411" s="110"/>
      <c r="AX411" s="46">
        <f>IF([1]!Contratacion2023[[#This Row],[ADICIÓN/PRÓRROGA]]="NO","N/A",[1]!Contratacion2023[[#This Row],[FECHA FIN PRORROGA]])</f>
        <v>0</v>
      </c>
      <c r="AY411" s="59"/>
      <c r="AZ411" s="59"/>
      <c r="BA411" s="59"/>
      <c r="BB411" s="47"/>
      <c r="BC411" s="59"/>
      <c r="BD411" s="59"/>
      <c r="BE411" s="48">
        <f>[1]!Contratacion2023[[#This Row],[VALOR TOTAL DEL CONTRATO]]-[1]!Contratacion2023[[#This Row],[VALOR VIGENTE]]</f>
        <v>0</v>
      </c>
      <c r="BJ411" s="51"/>
      <c r="BL411" s="73"/>
      <c r="BM411" s="51"/>
    </row>
    <row r="412" spans="1:65" x14ac:dyDescent="0.25">
      <c r="A412" s="53"/>
      <c r="H412" s="203"/>
      <c r="I412" s="57"/>
      <c r="K412" s="58"/>
      <c r="L412" s="59"/>
      <c r="N412" s="59"/>
      <c r="O412" s="61"/>
      <c r="P412" s="55"/>
      <c r="Q412" s="57"/>
      <c r="R412" s="62"/>
      <c r="S412" s="59"/>
      <c r="T412" s="63"/>
      <c r="U412" s="123"/>
      <c r="V412" s="64"/>
      <c r="W412" s="27"/>
      <c r="X412" s="65"/>
      <c r="Y412" s="65"/>
      <c r="Z412" s="66"/>
      <c r="AA412" s="67"/>
      <c r="AB412" s="67"/>
      <c r="AC412" s="68"/>
      <c r="AD412" s="67"/>
      <c r="AE412" s="72"/>
      <c r="AF412" s="34"/>
      <c r="AG412" s="69"/>
      <c r="AH412" s="37"/>
      <c r="AI412" s="37"/>
      <c r="AJ412" s="37"/>
      <c r="AM412" s="70"/>
      <c r="AN412" s="70"/>
      <c r="AO412" s="70"/>
      <c r="AQ412" s="72"/>
      <c r="AR412" s="73"/>
      <c r="AS412" s="51"/>
      <c r="AU412" s="73"/>
      <c r="AV412" s="73"/>
      <c r="AW412" s="110"/>
      <c r="AX412" s="46">
        <f>IF([1]!Contratacion2023[[#This Row],[ADICIÓN/PRÓRROGA]]="NO","N/A",[1]!Contratacion2023[[#This Row],[FECHA FIN PRORROGA]])</f>
        <v>0</v>
      </c>
      <c r="AY412" s="59"/>
      <c r="AZ412" s="59"/>
      <c r="BA412" s="59"/>
      <c r="BB412" s="47"/>
      <c r="BC412" s="59"/>
      <c r="BD412" s="59"/>
      <c r="BE412" s="48">
        <f>[1]!Contratacion2023[[#This Row],[VALOR TOTAL DEL CONTRATO]]-[1]!Contratacion2023[[#This Row],[VALOR VIGENTE]]</f>
        <v>0</v>
      </c>
      <c r="BJ412" s="51"/>
      <c r="BL412" s="73"/>
      <c r="BM412" s="51"/>
    </row>
    <row r="413" spans="1:65" x14ac:dyDescent="0.25">
      <c r="A413" s="53"/>
      <c r="H413" s="203"/>
      <c r="I413" s="57"/>
      <c r="K413" s="58"/>
      <c r="L413" s="59"/>
      <c r="N413" s="59"/>
      <c r="O413" s="61"/>
      <c r="P413" s="55"/>
      <c r="Q413" s="57"/>
      <c r="R413" s="62"/>
      <c r="S413" s="59"/>
      <c r="T413" s="63"/>
      <c r="U413" s="123"/>
      <c r="V413" s="64"/>
      <c r="W413" s="27"/>
      <c r="X413" s="65"/>
      <c r="Y413" s="65"/>
      <c r="Z413" s="66"/>
      <c r="AA413" s="67"/>
      <c r="AB413" s="67"/>
      <c r="AC413" s="68"/>
      <c r="AD413" s="67"/>
      <c r="AE413" s="72"/>
      <c r="AF413" s="34"/>
      <c r="AG413" s="69"/>
      <c r="AH413" s="37"/>
      <c r="AI413" s="37"/>
      <c r="AJ413" s="37"/>
      <c r="AM413" s="70"/>
      <c r="AN413" s="70"/>
      <c r="AO413" s="70"/>
      <c r="AQ413" s="72"/>
      <c r="AR413" s="73"/>
      <c r="AS413" s="51"/>
      <c r="AU413" s="73"/>
      <c r="AV413" s="73"/>
      <c r="AW413" s="110"/>
      <c r="AX413" s="46">
        <f>IF([1]!Contratacion2023[[#This Row],[ADICIÓN/PRÓRROGA]]="NO","N/A",[1]!Contratacion2023[[#This Row],[FECHA FIN PRORROGA]])</f>
        <v>0</v>
      </c>
      <c r="AY413" s="59"/>
      <c r="AZ413" s="59"/>
      <c r="BA413" s="59"/>
      <c r="BB413" s="47"/>
      <c r="BC413" s="59"/>
      <c r="BD413" s="59"/>
      <c r="BE413" s="48">
        <f>[1]!Contratacion2023[[#This Row],[VALOR TOTAL DEL CONTRATO]]-[1]!Contratacion2023[[#This Row],[VALOR VIGENTE]]</f>
        <v>0</v>
      </c>
      <c r="BJ413" s="51"/>
      <c r="BL413" s="73"/>
      <c r="BM413" s="51"/>
    </row>
    <row r="414" spans="1:65" x14ac:dyDescent="0.25">
      <c r="A414" s="53"/>
      <c r="H414" s="203"/>
      <c r="I414" s="57"/>
      <c r="K414" s="58"/>
      <c r="L414" s="59"/>
      <c r="N414" s="59"/>
      <c r="O414" s="61"/>
      <c r="P414" s="55"/>
      <c r="Q414" s="57"/>
      <c r="R414" s="62"/>
      <c r="S414" s="59"/>
      <c r="T414" s="63"/>
      <c r="U414" s="123"/>
      <c r="V414" s="64"/>
      <c r="W414" s="27"/>
      <c r="X414" s="65"/>
      <c r="Y414" s="65"/>
      <c r="Z414" s="66"/>
      <c r="AA414" s="67"/>
      <c r="AB414" s="67"/>
      <c r="AC414" s="68"/>
      <c r="AD414" s="67"/>
      <c r="AE414" s="72"/>
      <c r="AF414" s="34"/>
      <c r="AG414" s="69"/>
      <c r="AH414" s="37"/>
      <c r="AI414" s="37"/>
      <c r="AJ414" s="37"/>
      <c r="AM414" s="70"/>
      <c r="AN414" s="70"/>
      <c r="AO414" s="70"/>
      <c r="AQ414" s="72"/>
      <c r="AR414" s="73"/>
      <c r="AS414" s="51"/>
      <c r="AU414" s="73"/>
      <c r="AV414" s="73"/>
      <c r="AW414" s="110"/>
      <c r="AX414" s="46">
        <f>IF([1]!Contratacion2023[[#This Row],[ADICIÓN/PRÓRROGA]]="NO","N/A",[1]!Contratacion2023[[#This Row],[FECHA FIN PRORROGA]])</f>
        <v>0</v>
      </c>
      <c r="AY414" s="59"/>
      <c r="AZ414" s="59"/>
      <c r="BA414" s="59"/>
      <c r="BB414" s="47"/>
      <c r="BC414" s="59"/>
      <c r="BD414" s="59"/>
      <c r="BE414" s="48">
        <f>[1]!Contratacion2023[[#This Row],[VALOR TOTAL DEL CONTRATO]]-[1]!Contratacion2023[[#This Row],[VALOR VIGENTE]]</f>
        <v>0</v>
      </c>
      <c r="BJ414" s="51"/>
      <c r="BL414" s="73"/>
      <c r="BM414" s="51"/>
    </row>
    <row r="415" spans="1:65" x14ac:dyDescent="0.25">
      <c r="A415" s="53"/>
      <c r="H415" s="203"/>
      <c r="I415" s="57"/>
      <c r="K415" s="58"/>
      <c r="L415" s="59"/>
      <c r="N415" s="59"/>
      <c r="O415" s="61"/>
      <c r="P415" s="55"/>
      <c r="Q415" s="57"/>
      <c r="R415" s="62"/>
      <c r="S415" s="59"/>
      <c r="T415" s="63"/>
      <c r="U415" s="123"/>
      <c r="V415" s="64"/>
      <c r="W415" s="27"/>
      <c r="X415" s="65"/>
      <c r="Y415" s="65"/>
      <c r="Z415" s="66"/>
      <c r="AA415" s="67"/>
      <c r="AB415" s="67"/>
      <c r="AC415" s="68"/>
      <c r="AD415" s="67"/>
      <c r="AE415" s="72"/>
      <c r="AF415" s="34"/>
      <c r="AG415" s="69"/>
      <c r="AH415" s="37"/>
      <c r="AI415" s="37"/>
      <c r="AJ415" s="37"/>
      <c r="AM415" s="70"/>
      <c r="AN415" s="70"/>
      <c r="AO415" s="70"/>
      <c r="AQ415" s="72"/>
      <c r="AR415" s="73"/>
      <c r="AS415" s="51"/>
      <c r="AU415" s="73"/>
      <c r="AV415" s="73"/>
      <c r="AW415" s="110"/>
      <c r="AX415" s="46">
        <f>IF([1]!Contratacion2023[[#This Row],[ADICIÓN/PRÓRROGA]]="NO","N/A",[1]!Contratacion2023[[#This Row],[FECHA FIN PRORROGA]])</f>
        <v>0</v>
      </c>
      <c r="AY415" s="59"/>
      <c r="AZ415" s="59"/>
      <c r="BA415" s="59"/>
      <c r="BB415" s="47"/>
      <c r="BC415" s="59"/>
      <c r="BD415" s="59"/>
      <c r="BE415" s="48">
        <f>[1]!Contratacion2023[[#This Row],[VALOR TOTAL DEL CONTRATO]]-[1]!Contratacion2023[[#This Row],[VALOR VIGENTE]]</f>
        <v>0</v>
      </c>
      <c r="BJ415" s="51"/>
      <c r="BL415" s="73"/>
      <c r="BM415" s="51"/>
    </row>
    <row r="416" spans="1:65" x14ac:dyDescent="0.25">
      <c r="A416" s="53"/>
      <c r="H416" s="203"/>
      <c r="I416" s="57"/>
      <c r="K416" s="58"/>
      <c r="L416" s="59"/>
      <c r="N416" s="59"/>
      <c r="O416" s="61"/>
      <c r="P416" s="55"/>
      <c r="Q416" s="57"/>
      <c r="R416" s="62"/>
      <c r="S416" s="59"/>
      <c r="T416" s="63"/>
      <c r="U416" s="123"/>
      <c r="V416" s="64"/>
      <c r="W416" s="27"/>
      <c r="X416" s="65"/>
      <c r="Y416" s="65"/>
      <c r="Z416" s="66"/>
      <c r="AA416" s="67"/>
      <c r="AB416" s="67"/>
      <c r="AC416" s="68"/>
      <c r="AD416" s="67"/>
      <c r="AE416" s="72"/>
      <c r="AF416" s="34"/>
      <c r="AG416" s="69"/>
      <c r="AH416" s="37"/>
      <c r="AI416" s="37"/>
      <c r="AJ416" s="37"/>
      <c r="AM416" s="70"/>
      <c r="AN416" s="70"/>
      <c r="AO416" s="70"/>
      <c r="AQ416" s="72"/>
      <c r="AR416" s="73"/>
      <c r="AS416" s="51"/>
      <c r="AU416" s="73"/>
      <c r="AV416" s="73"/>
      <c r="AW416" s="110"/>
      <c r="AX416" s="46">
        <f>IF([1]!Contratacion2023[[#This Row],[ADICIÓN/PRÓRROGA]]="NO","N/A",[1]!Contratacion2023[[#This Row],[FECHA FIN PRORROGA]])</f>
        <v>0</v>
      </c>
      <c r="AY416" s="59"/>
      <c r="AZ416" s="59"/>
      <c r="BA416" s="59"/>
      <c r="BB416" s="47"/>
      <c r="BC416" s="59"/>
      <c r="BD416" s="59"/>
      <c r="BE416" s="48">
        <f>[1]!Contratacion2023[[#This Row],[VALOR TOTAL DEL CONTRATO]]-[1]!Contratacion2023[[#This Row],[VALOR VIGENTE]]</f>
        <v>0</v>
      </c>
      <c r="BJ416" s="51"/>
      <c r="BL416" s="73"/>
      <c r="BM416" s="51"/>
    </row>
    <row r="417" spans="1:65" x14ac:dyDescent="0.25">
      <c r="A417" s="53"/>
      <c r="H417" s="203"/>
      <c r="I417" s="57"/>
      <c r="K417" s="58"/>
      <c r="L417" s="59"/>
      <c r="N417" s="59"/>
      <c r="O417" s="61"/>
      <c r="P417" s="55"/>
      <c r="Q417" s="57"/>
      <c r="R417" s="62"/>
      <c r="S417" s="59"/>
      <c r="T417" s="63"/>
      <c r="U417" s="123"/>
      <c r="V417" s="64"/>
      <c r="W417" s="27"/>
      <c r="X417" s="65"/>
      <c r="Y417" s="65"/>
      <c r="Z417" s="66"/>
      <c r="AA417" s="67"/>
      <c r="AB417" s="67"/>
      <c r="AC417" s="68"/>
      <c r="AD417" s="67"/>
      <c r="AE417" s="72"/>
      <c r="AF417" s="34"/>
      <c r="AG417" s="69"/>
      <c r="AH417" s="37"/>
      <c r="AI417" s="37"/>
      <c r="AJ417" s="37"/>
      <c r="AM417" s="70"/>
      <c r="AN417" s="70"/>
      <c r="AO417" s="70"/>
      <c r="AQ417" s="72"/>
      <c r="AR417" s="73"/>
      <c r="AS417" s="51"/>
      <c r="AU417" s="73"/>
      <c r="AV417" s="73"/>
      <c r="AW417" s="110"/>
      <c r="AX417" s="46">
        <f>IF([1]!Contratacion2023[[#This Row],[ADICIÓN/PRÓRROGA]]="NO","N/A",[1]!Contratacion2023[[#This Row],[FECHA FIN PRORROGA]])</f>
        <v>0</v>
      </c>
      <c r="AY417" s="59"/>
      <c r="AZ417" s="59"/>
      <c r="BA417" s="59"/>
      <c r="BB417" s="47"/>
      <c r="BC417" s="59"/>
      <c r="BD417" s="59"/>
      <c r="BE417" s="48">
        <f>[1]!Contratacion2023[[#This Row],[VALOR TOTAL DEL CONTRATO]]-[1]!Contratacion2023[[#This Row],[VALOR VIGENTE]]</f>
        <v>0</v>
      </c>
      <c r="BJ417" s="51"/>
      <c r="BL417" s="73"/>
      <c r="BM417" s="51"/>
    </row>
    <row r="418" spans="1:65" x14ac:dyDescent="0.25">
      <c r="A418" s="53"/>
      <c r="H418" s="203"/>
      <c r="I418" s="57"/>
      <c r="K418" s="58"/>
      <c r="L418" s="59"/>
      <c r="N418" s="59"/>
      <c r="O418" s="61"/>
      <c r="P418" s="55"/>
      <c r="Q418" s="57"/>
      <c r="R418" s="62"/>
      <c r="S418" s="59"/>
      <c r="T418" s="63"/>
      <c r="U418" s="123"/>
      <c r="V418" s="64"/>
      <c r="W418" s="27"/>
      <c r="X418" s="65"/>
      <c r="Y418" s="65"/>
      <c r="Z418" s="66"/>
      <c r="AA418" s="67"/>
      <c r="AB418" s="67"/>
      <c r="AC418" s="68"/>
      <c r="AD418" s="67"/>
      <c r="AE418" s="72"/>
      <c r="AF418" s="34"/>
      <c r="AG418" s="69"/>
      <c r="AH418" s="37"/>
      <c r="AI418" s="37"/>
      <c r="AJ418" s="37"/>
      <c r="AM418" s="70"/>
      <c r="AN418" s="70"/>
      <c r="AO418" s="70"/>
      <c r="AQ418" s="72"/>
      <c r="AR418" s="73"/>
      <c r="AS418" s="51"/>
      <c r="AU418" s="73"/>
      <c r="AV418" s="73"/>
      <c r="AW418" s="110"/>
      <c r="AX418" s="46">
        <f>IF([1]!Contratacion2023[[#This Row],[ADICIÓN/PRÓRROGA]]="NO","N/A",[1]!Contratacion2023[[#This Row],[FECHA FIN PRORROGA]])</f>
        <v>0</v>
      </c>
      <c r="AY418" s="59"/>
      <c r="AZ418" s="59"/>
      <c r="BA418" s="59"/>
      <c r="BB418" s="47"/>
      <c r="BC418" s="59"/>
      <c r="BD418" s="59"/>
      <c r="BE418" s="48">
        <f>[1]!Contratacion2023[[#This Row],[VALOR TOTAL DEL CONTRATO]]-[1]!Contratacion2023[[#This Row],[VALOR VIGENTE]]</f>
        <v>0</v>
      </c>
      <c r="BJ418" s="51"/>
      <c r="BL418" s="73"/>
      <c r="BM418" s="51"/>
    </row>
    <row r="419" spans="1:65" x14ac:dyDescent="0.25">
      <c r="A419" s="53"/>
      <c r="H419" s="203"/>
      <c r="I419" s="57"/>
      <c r="K419" s="58"/>
      <c r="L419" s="59"/>
      <c r="N419" s="59"/>
      <c r="O419" s="61"/>
      <c r="P419" s="55"/>
      <c r="Q419" s="57"/>
      <c r="R419" s="62"/>
      <c r="S419" s="59"/>
      <c r="T419" s="63"/>
      <c r="U419" s="123"/>
      <c r="V419" s="64"/>
      <c r="W419" s="27"/>
      <c r="X419" s="65"/>
      <c r="Y419" s="65"/>
      <c r="Z419" s="66"/>
      <c r="AA419" s="67"/>
      <c r="AB419" s="67"/>
      <c r="AC419" s="68"/>
      <c r="AD419" s="67"/>
      <c r="AE419" s="72"/>
      <c r="AF419" s="34"/>
      <c r="AG419" s="69"/>
      <c r="AH419" s="37"/>
      <c r="AI419" s="37"/>
      <c r="AJ419" s="37"/>
      <c r="AM419" s="70"/>
      <c r="AN419" s="70"/>
      <c r="AO419" s="70"/>
      <c r="AQ419" s="72"/>
      <c r="AR419" s="73"/>
      <c r="AS419" s="51"/>
      <c r="AU419" s="73"/>
      <c r="AV419" s="73"/>
      <c r="AW419" s="110"/>
      <c r="AX419" s="46">
        <f>IF([1]!Contratacion2023[[#This Row],[ADICIÓN/PRÓRROGA]]="NO","N/A",[1]!Contratacion2023[[#This Row],[FECHA FIN PRORROGA]])</f>
        <v>0</v>
      </c>
      <c r="AY419" s="59"/>
      <c r="AZ419" s="59"/>
      <c r="BA419" s="59"/>
      <c r="BB419" s="47"/>
      <c r="BC419" s="59"/>
      <c r="BD419" s="59"/>
      <c r="BE419" s="48">
        <f>[1]!Contratacion2023[[#This Row],[VALOR TOTAL DEL CONTRATO]]-[1]!Contratacion2023[[#This Row],[VALOR VIGENTE]]</f>
        <v>0</v>
      </c>
      <c r="BJ419" s="51"/>
      <c r="BL419" s="73"/>
      <c r="BM419" s="51"/>
    </row>
    <row r="420" spans="1:65" x14ac:dyDescent="0.25">
      <c r="A420" s="53"/>
      <c r="H420" s="203"/>
      <c r="I420" s="57"/>
      <c r="K420" s="58"/>
      <c r="L420" s="59"/>
      <c r="N420" s="59"/>
      <c r="O420" s="61"/>
      <c r="P420" s="55"/>
      <c r="Q420" s="57"/>
      <c r="R420" s="62"/>
      <c r="S420" s="59"/>
      <c r="T420" s="63"/>
      <c r="U420" s="123"/>
      <c r="V420" s="64"/>
      <c r="W420" s="27"/>
      <c r="X420" s="65"/>
      <c r="Y420" s="65"/>
      <c r="Z420" s="66"/>
      <c r="AA420" s="67"/>
      <c r="AB420" s="67"/>
      <c r="AC420" s="68"/>
      <c r="AD420" s="67"/>
      <c r="AE420" s="72"/>
      <c r="AF420" s="34"/>
      <c r="AG420" s="69"/>
      <c r="AH420" s="37"/>
      <c r="AI420" s="37"/>
      <c r="AJ420" s="37"/>
      <c r="AM420" s="70"/>
      <c r="AN420" s="70"/>
      <c r="AO420" s="70"/>
      <c r="AQ420" s="72"/>
      <c r="AR420" s="73"/>
      <c r="AS420" s="51"/>
      <c r="AU420" s="73"/>
      <c r="AV420" s="73"/>
      <c r="AW420" s="110"/>
      <c r="AX420" s="46">
        <f>IF([1]!Contratacion2023[[#This Row],[ADICIÓN/PRÓRROGA]]="NO","N/A",[1]!Contratacion2023[[#This Row],[FECHA FIN PRORROGA]])</f>
        <v>0</v>
      </c>
      <c r="AY420" s="59"/>
      <c r="AZ420" s="59"/>
      <c r="BA420" s="59"/>
      <c r="BB420" s="47"/>
      <c r="BC420" s="59"/>
      <c r="BD420" s="59"/>
      <c r="BE420" s="48">
        <f>[1]!Contratacion2023[[#This Row],[VALOR TOTAL DEL CONTRATO]]-[1]!Contratacion2023[[#This Row],[VALOR VIGENTE]]</f>
        <v>0</v>
      </c>
      <c r="BJ420" s="51"/>
      <c r="BL420" s="73"/>
      <c r="BM420" s="51"/>
    </row>
    <row r="421" spans="1:65" x14ac:dyDescent="0.25">
      <c r="A421" s="53"/>
      <c r="H421" s="203"/>
      <c r="I421" s="57"/>
      <c r="K421" s="58"/>
      <c r="L421" s="59"/>
      <c r="N421" s="59"/>
      <c r="O421" s="61"/>
      <c r="P421" s="55"/>
      <c r="Q421" s="57"/>
      <c r="R421" s="62"/>
      <c r="S421" s="59"/>
      <c r="T421" s="63"/>
      <c r="U421" s="123"/>
      <c r="V421" s="64"/>
      <c r="W421" s="27"/>
      <c r="X421" s="65"/>
      <c r="Y421" s="65"/>
      <c r="Z421" s="66"/>
      <c r="AA421" s="67"/>
      <c r="AB421" s="67"/>
      <c r="AC421" s="68"/>
      <c r="AD421" s="67"/>
      <c r="AE421" s="72"/>
      <c r="AF421" s="34"/>
      <c r="AG421" s="69"/>
      <c r="AH421" s="37"/>
      <c r="AI421" s="37"/>
      <c r="AJ421" s="37"/>
      <c r="AM421" s="70"/>
      <c r="AN421" s="70"/>
      <c r="AO421" s="70"/>
      <c r="AQ421" s="72"/>
      <c r="AR421" s="73"/>
      <c r="AS421" s="51"/>
      <c r="AU421" s="73"/>
      <c r="AV421" s="73"/>
      <c r="AW421" s="110"/>
      <c r="AX421" s="46">
        <f>IF([1]!Contratacion2023[[#This Row],[ADICIÓN/PRÓRROGA]]="NO","N/A",[1]!Contratacion2023[[#This Row],[FECHA FIN PRORROGA]])</f>
        <v>0</v>
      </c>
      <c r="AY421" s="59"/>
      <c r="AZ421" s="59"/>
      <c r="BA421" s="59"/>
      <c r="BB421" s="47"/>
      <c r="BC421" s="59"/>
      <c r="BD421" s="59"/>
      <c r="BE421" s="48">
        <f>[1]!Contratacion2023[[#This Row],[VALOR TOTAL DEL CONTRATO]]-[1]!Contratacion2023[[#This Row],[VALOR VIGENTE]]</f>
        <v>0</v>
      </c>
      <c r="BJ421" s="51"/>
      <c r="BL421" s="73"/>
      <c r="BM421" s="51"/>
    </row>
    <row r="422" spans="1:65" x14ac:dyDescent="0.25">
      <c r="A422" s="53"/>
      <c r="H422" s="203"/>
      <c r="I422" s="57"/>
      <c r="K422" s="58"/>
      <c r="L422" s="59"/>
      <c r="N422" s="59"/>
      <c r="O422" s="61"/>
      <c r="P422" s="55"/>
      <c r="Q422" s="57"/>
      <c r="R422" s="62"/>
      <c r="S422" s="59"/>
      <c r="T422" s="63"/>
      <c r="U422" s="123"/>
      <c r="V422" s="64"/>
      <c r="W422" s="27"/>
      <c r="X422" s="65"/>
      <c r="Y422" s="65"/>
      <c r="Z422" s="66"/>
      <c r="AA422" s="67"/>
      <c r="AB422" s="67"/>
      <c r="AC422" s="68"/>
      <c r="AD422" s="67"/>
      <c r="AE422" s="72"/>
      <c r="AF422" s="34"/>
      <c r="AG422" s="69"/>
      <c r="AH422" s="37"/>
      <c r="AI422" s="37"/>
      <c r="AJ422" s="37"/>
      <c r="AM422" s="70"/>
      <c r="AN422" s="70"/>
      <c r="AO422" s="70"/>
      <c r="AQ422" s="72"/>
      <c r="AR422" s="73"/>
      <c r="AS422" s="51"/>
      <c r="AU422" s="73"/>
      <c r="AV422" s="73"/>
      <c r="AW422" s="110"/>
      <c r="AX422" s="46">
        <f>IF([1]!Contratacion2023[[#This Row],[ADICIÓN/PRÓRROGA]]="NO","N/A",[1]!Contratacion2023[[#This Row],[FECHA FIN PRORROGA]])</f>
        <v>0</v>
      </c>
      <c r="AY422" s="59"/>
      <c r="AZ422" s="59"/>
      <c r="BA422" s="59"/>
      <c r="BB422" s="47"/>
      <c r="BC422" s="59"/>
      <c r="BD422" s="59"/>
      <c r="BE422" s="48">
        <f>[1]!Contratacion2023[[#This Row],[VALOR TOTAL DEL CONTRATO]]-[1]!Contratacion2023[[#This Row],[VALOR VIGENTE]]</f>
        <v>0</v>
      </c>
      <c r="BJ422" s="51"/>
      <c r="BL422" s="73"/>
      <c r="BM422" s="51"/>
    </row>
    <row r="423" spans="1:65" x14ac:dyDescent="0.25">
      <c r="A423" s="53"/>
      <c r="H423" s="203"/>
      <c r="I423" s="57"/>
      <c r="K423" s="58"/>
      <c r="L423" s="59"/>
      <c r="N423" s="59"/>
      <c r="O423" s="61"/>
      <c r="P423" s="55"/>
      <c r="Q423" s="57"/>
      <c r="R423" s="62"/>
      <c r="S423" s="59"/>
      <c r="T423" s="63"/>
      <c r="U423" s="123"/>
      <c r="V423" s="64"/>
      <c r="W423" s="27"/>
      <c r="X423" s="65"/>
      <c r="Y423" s="65"/>
      <c r="Z423" s="66"/>
      <c r="AA423" s="67"/>
      <c r="AB423" s="67"/>
      <c r="AC423" s="68"/>
      <c r="AD423" s="67"/>
      <c r="AE423" s="72"/>
      <c r="AF423" s="34"/>
      <c r="AG423" s="69"/>
      <c r="AH423" s="37"/>
      <c r="AI423" s="37"/>
      <c r="AJ423" s="37"/>
      <c r="AM423" s="70"/>
      <c r="AN423" s="70"/>
      <c r="AO423" s="70"/>
      <c r="AQ423" s="72"/>
      <c r="AR423" s="73"/>
      <c r="AS423" s="51"/>
      <c r="AU423" s="73"/>
      <c r="AV423" s="73"/>
      <c r="AW423" s="110"/>
      <c r="AX423" s="46">
        <f>IF([1]!Contratacion2023[[#This Row],[ADICIÓN/PRÓRROGA]]="NO","N/A",[1]!Contratacion2023[[#This Row],[FECHA FIN PRORROGA]])</f>
        <v>0</v>
      </c>
      <c r="AY423" s="59"/>
      <c r="AZ423" s="59"/>
      <c r="BA423" s="59"/>
      <c r="BB423" s="47"/>
      <c r="BC423" s="59"/>
      <c r="BD423" s="59"/>
      <c r="BE423" s="48">
        <f>[1]!Contratacion2023[[#This Row],[VALOR TOTAL DEL CONTRATO]]-[1]!Contratacion2023[[#This Row],[VALOR VIGENTE]]</f>
        <v>0</v>
      </c>
      <c r="BJ423" s="51"/>
      <c r="BL423" s="73"/>
      <c r="BM423" s="51"/>
    </row>
    <row r="424" spans="1:65" x14ac:dyDescent="0.25">
      <c r="A424" s="53"/>
      <c r="H424" s="203"/>
      <c r="I424" s="57"/>
      <c r="K424" s="58"/>
      <c r="L424" s="59"/>
      <c r="N424" s="59"/>
      <c r="O424" s="61"/>
      <c r="P424" s="55"/>
      <c r="Q424" s="57"/>
      <c r="R424" s="62"/>
      <c r="S424" s="59"/>
      <c r="T424" s="63"/>
      <c r="U424" s="123"/>
      <c r="V424" s="64"/>
      <c r="W424" s="27"/>
      <c r="X424" s="65"/>
      <c r="Y424" s="65"/>
      <c r="Z424" s="66"/>
      <c r="AA424" s="67"/>
      <c r="AB424" s="67"/>
      <c r="AC424" s="68"/>
      <c r="AD424" s="67"/>
      <c r="AE424" s="72"/>
      <c r="AF424" s="34"/>
      <c r="AG424" s="69"/>
      <c r="AH424" s="37"/>
      <c r="AI424" s="37"/>
      <c r="AJ424" s="37"/>
      <c r="AM424" s="70"/>
      <c r="AN424" s="70"/>
      <c r="AO424" s="70"/>
      <c r="AQ424" s="72"/>
      <c r="AR424" s="73"/>
      <c r="AS424" s="51"/>
      <c r="AU424" s="73"/>
      <c r="AV424" s="73"/>
      <c r="AW424" s="110"/>
      <c r="AX424" s="46">
        <f>IF([1]!Contratacion2023[[#This Row],[ADICIÓN/PRÓRROGA]]="NO","N/A",[1]!Contratacion2023[[#This Row],[FECHA FIN PRORROGA]])</f>
        <v>0</v>
      </c>
      <c r="AY424" s="59"/>
      <c r="AZ424" s="59"/>
      <c r="BA424" s="59"/>
      <c r="BB424" s="47"/>
      <c r="BC424" s="59"/>
      <c r="BD424" s="59"/>
      <c r="BE424" s="48">
        <f>[1]!Contratacion2023[[#This Row],[VALOR TOTAL DEL CONTRATO]]-[1]!Contratacion2023[[#This Row],[VALOR VIGENTE]]</f>
        <v>0</v>
      </c>
      <c r="BJ424" s="51"/>
      <c r="BL424" s="73"/>
      <c r="BM424" s="51"/>
    </row>
    <row r="425" spans="1:65" x14ac:dyDescent="0.25">
      <c r="A425" s="53"/>
      <c r="H425" s="203"/>
      <c r="I425" s="57"/>
      <c r="K425" s="58"/>
      <c r="L425" s="59"/>
      <c r="N425" s="59"/>
      <c r="O425" s="61"/>
      <c r="P425" s="55"/>
      <c r="Q425" s="57"/>
      <c r="R425" s="62"/>
      <c r="S425" s="59"/>
      <c r="T425" s="63"/>
      <c r="U425" s="123"/>
      <c r="V425" s="64"/>
      <c r="W425" s="27"/>
      <c r="X425" s="65"/>
      <c r="Y425" s="65"/>
      <c r="Z425" s="66"/>
      <c r="AA425" s="67"/>
      <c r="AB425" s="67"/>
      <c r="AC425" s="68"/>
      <c r="AD425" s="67"/>
      <c r="AE425" s="72"/>
      <c r="AF425" s="34"/>
      <c r="AG425" s="69"/>
      <c r="AH425" s="37"/>
      <c r="AI425" s="37"/>
      <c r="AJ425" s="37"/>
      <c r="AM425" s="70"/>
      <c r="AN425" s="70"/>
      <c r="AO425" s="70"/>
      <c r="AQ425" s="72"/>
      <c r="AR425" s="73"/>
      <c r="AS425" s="51"/>
      <c r="AU425" s="73"/>
      <c r="AV425" s="73"/>
      <c r="AW425" s="110"/>
      <c r="AX425" s="46">
        <f>IF([1]!Contratacion2023[[#This Row],[ADICIÓN/PRÓRROGA]]="NO","N/A",[1]!Contratacion2023[[#This Row],[FECHA FIN PRORROGA]])</f>
        <v>0</v>
      </c>
      <c r="AY425" s="59"/>
      <c r="AZ425" s="59"/>
      <c r="BA425" s="59"/>
      <c r="BB425" s="47"/>
      <c r="BC425" s="59"/>
      <c r="BD425" s="59"/>
      <c r="BE425" s="48">
        <f>[1]!Contratacion2023[[#This Row],[VALOR TOTAL DEL CONTRATO]]-[1]!Contratacion2023[[#This Row],[VALOR VIGENTE]]</f>
        <v>0</v>
      </c>
      <c r="BJ425" s="51"/>
      <c r="BL425" s="73"/>
      <c r="BM425" s="51"/>
    </row>
    <row r="426" spans="1:65" x14ac:dyDescent="0.25">
      <c r="A426" s="53"/>
      <c r="H426" s="203"/>
      <c r="I426" s="57"/>
      <c r="K426" s="58"/>
      <c r="L426" s="59"/>
      <c r="N426" s="59"/>
      <c r="O426" s="61"/>
      <c r="P426" s="55"/>
      <c r="Q426" s="57"/>
      <c r="R426" s="62"/>
      <c r="S426" s="59"/>
      <c r="T426" s="63"/>
      <c r="U426" s="123"/>
      <c r="V426" s="64"/>
      <c r="W426" s="27"/>
      <c r="X426" s="65"/>
      <c r="Y426" s="65"/>
      <c r="Z426" s="66"/>
      <c r="AA426" s="67"/>
      <c r="AB426" s="67"/>
      <c r="AC426" s="68"/>
      <c r="AD426" s="67"/>
      <c r="AE426" s="72"/>
      <c r="AF426" s="34"/>
      <c r="AG426" s="69"/>
      <c r="AH426" s="37"/>
      <c r="AI426" s="37"/>
      <c r="AJ426" s="37"/>
      <c r="AM426" s="70"/>
      <c r="AN426" s="70"/>
      <c r="AO426" s="70"/>
      <c r="AQ426" s="72"/>
      <c r="AR426" s="73"/>
      <c r="AS426" s="51"/>
      <c r="AU426" s="73"/>
      <c r="AV426" s="73"/>
      <c r="AW426" s="110"/>
      <c r="AX426" s="46">
        <f>IF([1]!Contratacion2023[[#This Row],[ADICIÓN/PRÓRROGA]]="NO","N/A",[1]!Contratacion2023[[#This Row],[FECHA FIN PRORROGA]])</f>
        <v>0</v>
      </c>
      <c r="AY426" s="59"/>
      <c r="AZ426" s="59"/>
      <c r="BA426" s="59"/>
      <c r="BB426" s="47"/>
      <c r="BC426" s="59"/>
      <c r="BD426" s="59"/>
      <c r="BE426" s="48">
        <f>[1]!Contratacion2023[[#This Row],[VALOR TOTAL DEL CONTRATO]]-[1]!Contratacion2023[[#This Row],[VALOR VIGENTE]]</f>
        <v>0</v>
      </c>
      <c r="BJ426" s="51"/>
      <c r="BL426" s="73"/>
      <c r="BM426" s="51"/>
    </row>
    <row r="427" spans="1:65" x14ac:dyDescent="0.25">
      <c r="A427" s="53"/>
      <c r="H427" s="203"/>
      <c r="I427" s="57"/>
      <c r="K427" s="58"/>
      <c r="L427" s="59"/>
      <c r="N427" s="59"/>
      <c r="O427" s="61"/>
      <c r="P427" s="55"/>
      <c r="Q427" s="57"/>
      <c r="R427" s="62"/>
      <c r="S427" s="59"/>
      <c r="T427" s="63"/>
      <c r="U427" s="123"/>
      <c r="V427" s="64"/>
      <c r="W427" s="27"/>
      <c r="X427" s="65"/>
      <c r="Y427" s="65"/>
      <c r="Z427" s="66"/>
      <c r="AA427" s="67"/>
      <c r="AB427" s="67"/>
      <c r="AC427" s="68"/>
      <c r="AD427" s="67"/>
      <c r="AE427" s="72"/>
      <c r="AF427" s="34"/>
      <c r="AG427" s="69"/>
      <c r="AH427" s="37"/>
      <c r="AI427" s="37"/>
      <c r="AJ427" s="37"/>
      <c r="AM427" s="70"/>
      <c r="AN427" s="70"/>
      <c r="AO427" s="70"/>
      <c r="AQ427" s="72"/>
      <c r="AR427" s="73"/>
      <c r="AS427" s="51"/>
      <c r="AU427" s="73"/>
      <c r="AV427" s="73"/>
      <c r="AW427" s="110"/>
      <c r="AX427" s="46">
        <f>IF([1]!Contratacion2023[[#This Row],[ADICIÓN/PRÓRROGA]]="NO","N/A",[1]!Contratacion2023[[#This Row],[FECHA FIN PRORROGA]])</f>
        <v>0</v>
      </c>
      <c r="AY427" s="59"/>
      <c r="AZ427" s="59"/>
      <c r="BA427" s="59"/>
      <c r="BB427" s="47"/>
      <c r="BC427" s="59"/>
      <c r="BD427" s="59"/>
      <c r="BE427" s="48">
        <f>[1]!Contratacion2023[[#This Row],[VALOR TOTAL DEL CONTRATO]]-[1]!Contratacion2023[[#This Row],[VALOR VIGENTE]]</f>
        <v>0</v>
      </c>
      <c r="BJ427" s="51"/>
      <c r="BL427" s="73"/>
      <c r="BM427" s="51"/>
    </row>
    <row r="428" spans="1:65" x14ac:dyDescent="0.25">
      <c r="A428" s="53"/>
      <c r="H428" s="203"/>
      <c r="I428" s="57"/>
      <c r="K428" s="58"/>
      <c r="L428" s="59"/>
      <c r="N428" s="59"/>
      <c r="O428" s="61"/>
      <c r="P428" s="55"/>
      <c r="Q428" s="57"/>
      <c r="R428" s="62"/>
      <c r="S428" s="59"/>
      <c r="T428" s="63"/>
      <c r="U428" s="123"/>
      <c r="V428" s="64"/>
      <c r="W428" s="27"/>
      <c r="X428" s="65"/>
      <c r="Y428" s="65"/>
      <c r="Z428" s="66"/>
      <c r="AA428" s="67"/>
      <c r="AB428" s="67"/>
      <c r="AC428" s="68"/>
      <c r="AD428" s="67"/>
      <c r="AE428" s="72"/>
      <c r="AF428" s="34"/>
      <c r="AG428" s="69"/>
      <c r="AH428" s="37"/>
      <c r="AI428" s="37"/>
      <c r="AJ428" s="37"/>
      <c r="AM428" s="70"/>
      <c r="AN428" s="70"/>
      <c r="AO428" s="70"/>
      <c r="AQ428" s="72"/>
      <c r="AR428" s="73"/>
      <c r="AS428" s="51"/>
      <c r="AU428" s="73"/>
      <c r="AV428" s="73"/>
      <c r="AW428" s="110"/>
      <c r="AX428" s="46">
        <f>IF([1]!Contratacion2023[[#This Row],[ADICIÓN/PRÓRROGA]]="NO","N/A",[1]!Contratacion2023[[#This Row],[FECHA FIN PRORROGA]])</f>
        <v>0</v>
      </c>
      <c r="AY428" s="59"/>
      <c r="AZ428" s="59"/>
      <c r="BA428" s="59"/>
      <c r="BB428" s="47"/>
      <c r="BC428" s="59"/>
      <c r="BD428" s="59"/>
      <c r="BE428" s="48">
        <f>[1]!Contratacion2023[[#This Row],[VALOR TOTAL DEL CONTRATO]]-[1]!Contratacion2023[[#This Row],[VALOR VIGENTE]]</f>
        <v>0</v>
      </c>
      <c r="BJ428" s="51"/>
      <c r="BL428" s="73"/>
      <c r="BM428" s="51"/>
    </row>
    <row r="429" spans="1:65" x14ac:dyDescent="0.25">
      <c r="A429" s="53"/>
      <c r="H429" s="203"/>
      <c r="I429" s="57"/>
      <c r="K429" s="58"/>
      <c r="L429" s="59"/>
      <c r="N429" s="59"/>
      <c r="O429" s="61"/>
      <c r="P429" s="55"/>
      <c r="Q429" s="57"/>
      <c r="R429" s="62"/>
      <c r="S429" s="59"/>
      <c r="T429" s="63"/>
      <c r="U429" s="123"/>
      <c r="V429" s="64"/>
      <c r="W429" s="27"/>
      <c r="X429" s="65"/>
      <c r="Y429" s="65"/>
      <c r="Z429" s="66"/>
      <c r="AA429" s="67"/>
      <c r="AB429" s="67"/>
      <c r="AC429" s="68"/>
      <c r="AD429" s="67"/>
      <c r="AE429" s="72"/>
      <c r="AF429" s="34"/>
      <c r="AG429" s="69"/>
      <c r="AH429" s="37"/>
      <c r="AI429" s="37"/>
      <c r="AJ429" s="37"/>
      <c r="AM429" s="70"/>
      <c r="AN429" s="70"/>
      <c r="AO429" s="70"/>
      <c r="AQ429" s="72"/>
      <c r="AR429" s="73"/>
      <c r="AS429" s="51"/>
      <c r="AU429" s="73"/>
      <c r="AV429" s="73"/>
      <c r="AW429" s="110"/>
      <c r="AX429" s="46">
        <f>IF([1]!Contratacion2023[[#This Row],[ADICIÓN/PRÓRROGA]]="NO","N/A",[1]!Contratacion2023[[#This Row],[FECHA FIN PRORROGA]])</f>
        <v>0</v>
      </c>
      <c r="AY429" s="59"/>
      <c r="AZ429" s="59"/>
      <c r="BA429" s="59"/>
      <c r="BB429" s="47"/>
      <c r="BC429" s="59"/>
      <c r="BD429" s="59"/>
      <c r="BE429" s="48">
        <f>[1]!Contratacion2023[[#This Row],[VALOR TOTAL DEL CONTRATO]]-[1]!Contratacion2023[[#This Row],[VALOR VIGENTE]]</f>
        <v>0</v>
      </c>
      <c r="BJ429" s="51"/>
      <c r="BL429" s="73"/>
      <c r="BM429" s="51"/>
    </row>
    <row r="430" spans="1:65" x14ac:dyDescent="0.25">
      <c r="A430" s="53"/>
      <c r="H430" s="203"/>
      <c r="I430" s="57"/>
      <c r="K430" s="58"/>
      <c r="L430" s="59"/>
      <c r="N430" s="59"/>
      <c r="O430" s="61"/>
      <c r="P430" s="55"/>
      <c r="Q430" s="57"/>
      <c r="R430" s="62"/>
      <c r="S430" s="59"/>
      <c r="T430" s="63"/>
      <c r="U430" s="123"/>
      <c r="V430" s="64"/>
      <c r="W430" s="27"/>
      <c r="X430" s="65"/>
      <c r="Y430" s="65"/>
      <c r="Z430" s="66"/>
      <c r="AA430" s="67"/>
      <c r="AB430" s="67"/>
      <c r="AC430" s="68"/>
      <c r="AD430" s="67"/>
      <c r="AE430" s="72"/>
      <c r="AF430" s="34"/>
      <c r="AG430" s="69"/>
      <c r="AH430" s="37"/>
      <c r="AI430" s="37"/>
      <c r="AJ430" s="37"/>
      <c r="AM430" s="70"/>
      <c r="AN430" s="70"/>
      <c r="AO430" s="70"/>
      <c r="AQ430" s="72"/>
      <c r="AR430" s="73"/>
      <c r="AS430" s="51"/>
      <c r="AU430" s="73"/>
      <c r="AV430" s="73"/>
      <c r="AW430" s="110"/>
      <c r="AX430" s="46">
        <f>IF([1]!Contratacion2023[[#This Row],[ADICIÓN/PRÓRROGA]]="NO","N/A",[1]!Contratacion2023[[#This Row],[FECHA FIN PRORROGA]])</f>
        <v>0</v>
      </c>
      <c r="AY430" s="59"/>
      <c r="AZ430" s="59"/>
      <c r="BA430" s="59"/>
      <c r="BB430" s="47"/>
      <c r="BC430" s="59"/>
      <c r="BD430" s="59"/>
      <c r="BE430" s="48">
        <f>[1]!Contratacion2023[[#This Row],[VALOR TOTAL DEL CONTRATO]]-[1]!Contratacion2023[[#This Row],[VALOR VIGENTE]]</f>
        <v>0</v>
      </c>
      <c r="BJ430" s="51"/>
      <c r="BL430" s="73"/>
      <c r="BM430" s="51"/>
    </row>
    <row r="431" spans="1:65" x14ac:dyDescent="0.25">
      <c r="A431" s="53"/>
      <c r="H431" s="203"/>
      <c r="I431" s="57"/>
      <c r="K431" s="58"/>
      <c r="L431" s="59"/>
      <c r="N431" s="59"/>
      <c r="O431" s="61"/>
      <c r="P431" s="55"/>
      <c r="Q431" s="57"/>
      <c r="R431" s="62"/>
      <c r="S431" s="59"/>
      <c r="T431" s="63"/>
      <c r="U431" s="123"/>
      <c r="V431" s="64"/>
      <c r="W431" s="27"/>
      <c r="X431" s="65"/>
      <c r="Y431" s="65"/>
      <c r="Z431" s="66"/>
      <c r="AA431" s="67"/>
      <c r="AB431" s="67"/>
      <c r="AC431" s="68"/>
      <c r="AD431" s="67"/>
      <c r="AE431" s="72"/>
      <c r="AF431" s="34"/>
      <c r="AG431" s="69"/>
      <c r="AH431" s="37"/>
      <c r="AI431" s="37"/>
      <c r="AJ431" s="37"/>
      <c r="AM431" s="70"/>
      <c r="AN431" s="70"/>
      <c r="AO431" s="70"/>
      <c r="AQ431" s="72"/>
      <c r="AR431" s="73"/>
      <c r="AS431" s="51"/>
      <c r="AU431" s="73"/>
      <c r="AV431" s="73"/>
      <c r="AW431" s="110"/>
      <c r="AX431" s="46">
        <f>IF([1]!Contratacion2023[[#This Row],[ADICIÓN/PRÓRROGA]]="NO","N/A",[1]!Contratacion2023[[#This Row],[FECHA FIN PRORROGA]])</f>
        <v>0</v>
      </c>
      <c r="AY431" s="59"/>
      <c r="AZ431" s="59"/>
      <c r="BA431" s="59"/>
      <c r="BB431" s="47"/>
      <c r="BC431" s="59"/>
      <c r="BD431" s="59"/>
      <c r="BE431" s="48">
        <f>[1]!Contratacion2023[[#This Row],[VALOR TOTAL DEL CONTRATO]]-[1]!Contratacion2023[[#This Row],[VALOR VIGENTE]]</f>
        <v>0</v>
      </c>
      <c r="BJ431" s="51"/>
      <c r="BL431" s="73"/>
      <c r="BM431" s="51"/>
    </row>
    <row r="432" spans="1:65" x14ac:dyDescent="0.25">
      <c r="A432" s="53"/>
      <c r="H432" s="203"/>
      <c r="I432" s="57"/>
      <c r="K432" s="58"/>
      <c r="L432" s="59"/>
      <c r="N432" s="59"/>
      <c r="O432" s="61"/>
      <c r="P432" s="55"/>
      <c r="Q432" s="57"/>
      <c r="R432" s="62"/>
      <c r="S432" s="59"/>
      <c r="T432" s="63"/>
      <c r="U432" s="123"/>
      <c r="V432" s="64"/>
      <c r="W432" s="27"/>
      <c r="X432" s="65"/>
      <c r="Y432" s="65"/>
      <c r="Z432" s="66"/>
      <c r="AA432" s="67"/>
      <c r="AB432" s="67"/>
      <c r="AC432" s="68"/>
      <c r="AD432" s="67"/>
      <c r="AE432" s="72"/>
      <c r="AF432" s="34"/>
      <c r="AG432" s="69"/>
      <c r="AH432" s="37"/>
      <c r="AI432" s="37"/>
      <c r="AJ432" s="37"/>
      <c r="AM432" s="70"/>
      <c r="AN432" s="70"/>
      <c r="AO432" s="70"/>
      <c r="AQ432" s="72"/>
      <c r="AR432" s="73"/>
      <c r="AS432" s="51"/>
      <c r="AU432" s="73"/>
      <c r="AV432" s="73"/>
      <c r="AW432" s="110"/>
      <c r="AX432" s="46">
        <f>IF([1]!Contratacion2023[[#This Row],[ADICIÓN/PRÓRROGA]]="NO","N/A",[1]!Contratacion2023[[#This Row],[FECHA FIN PRORROGA]])</f>
        <v>0</v>
      </c>
      <c r="AY432" s="59"/>
      <c r="AZ432" s="59"/>
      <c r="BA432" s="59"/>
      <c r="BB432" s="47"/>
      <c r="BC432" s="59"/>
      <c r="BD432" s="59"/>
      <c r="BE432" s="48">
        <f>[1]!Contratacion2023[[#This Row],[VALOR TOTAL DEL CONTRATO]]-[1]!Contratacion2023[[#This Row],[VALOR VIGENTE]]</f>
        <v>0</v>
      </c>
      <c r="BJ432" s="51"/>
      <c r="BL432" s="73"/>
      <c r="BM432" s="51"/>
    </row>
    <row r="433" spans="1:65" x14ac:dyDescent="0.25">
      <c r="A433" s="53"/>
      <c r="H433" s="203"/>
      <c r="I433" s="57"/>
      <c r="K433" s="58"/>
      <c r="L433" s="59"/>
      <c r="N433" s="59"/>
      <c r="O433" s="61"/>
      <c r="P433" s="55"/>
      <c r="Q433" s="57"/>
      <c r="R433" s="62"/>
      <c r="S433" s="59"/>
      <c r="T433" s="63"/>
      <c r="U433" s="123"/>
      <c r="V433" s="64"/>
      <c r="W433" s="27"/>
      <c r="X433" s="65"/>
      <c r="Y433" s="65"/>
      <c r="Z433" s="66"/>
      <c r="AA433" s="67"/>
      <c r="AB433" s="67"/>
      <c r="AC433" s="68"/>
      <c r="AD433" s="67"/>
      <c r="AE433" s="72"/>
      <c r="AF433" s="34"/>
      <c r="AG433" s="69"/>
      <c r="AH433" s="37"/>
      <c r="AI433" s="37"/>
      <c r="AJ433" s="37"/>
      <c r="AM433" s="70"/>
      <c r="AN433" s="70"/>
      <c r="AO433" s="70"/>
      <c r="AQ433" s="72"/>
      <c r="AR433" s="73"/>
      <c r="AS433" s="51"/>
      <c r="AU433" s="73"/>
      <c r="AV433" s="73"/>
      <c r="AW433" s="110"/>
      <c r="AX433" s="46">
        <f>IF([1]!Contratacion2023[[#This Row],[ADICIÓN/PRÓRROGA]]="NO","N/A",[1]!Contratacion2023[[#This Row],[FECHA FIN PRORROGA]])</f>
        <v>0</v>
      </c>
      <c r="AY433" s="59"/>
      <c r="AZ433" s="59"/>
      <c r="BA433" s="59"/>
      <c r="BB433" s="47"/>
      <c r="BC433" s="59"/>
      <c r="BD433" s="59"/>
      <c r="BE433" s="48">
        <f>[1]!Contratacion2023[[#This Row],[VALOR TOTAL DEL CONTRATO]]-[1]!Contratacion2023[[#This Row],[VALOR VIGENTE]]</f>
        <v>0</v>
      </c>
      <c r="BJ433" s="51"/>
      <c r="BL433" s="73"/>
      <c r="BM433" s="51"/>
    </row>
    <row r="434" spans="1:65" x14ac:dyDescent="0.25">
      <c r="A434" s="53"/>
      <c r="H434" s="203"/>
      <c r="I434" s="57"/>
      <c r="K434" s="58"/>
      <c r="L434" s="59"/>
      <c r="N434" s="59"/>
      <c r="O434" s="61"/>
      <c r="P434" s="55"/>
      <c r="Q434" s="57"/>
      <c r="R434" s="62"/>
      <c r="S434" s="59"/>
      <c r="T434" s="63"/>
      <c r="U434" s="123"/>
      <c r="V434" s="64"/>
      <c r="W434" s="27"/>
      <c r="X434" s="65"/>
      <c r="Y434" s="65"/>
      <c r="Z434" s="66"/>
      <c r="AA434" s="67"/>
      <c r="AB434" s="67"/>
      <c r="AC434" s="68"/>
      <c r="AD434" s="67"/>
      <c r="AE434" s="72"/>
      <c r="AF434" s="34"/>
      <c r="AG434" s="69"/>
      <c r="AH434" s="37"/>
      <c r="AI434" s="37"/>
      <c r="AJ434" s="37"/>
      <c r="AM434" s="70"/>
      <c r="AN434" s="70"/>
      <c r="AO434" s="70"/>
      <c r="AQ434" s="72"/>
      <c r="AR434" s="73"/>
      <c r="AS434" s="51"/>
      <c r="AU434" s="73"/>
      <c r="AV434" s="73"/>
      <c r="AW434" s="110"/>
      <c r="AX434" s="46">
        <f>IF([1]!Contratacion2023[[#This Row],[ADICIÓN/PRÓRROGA]]="NO","N/A",[1]!Contratacion2023[[#This Row],[FECHA FIN PRORROGA]])</f>
        <v>0</v>
      </c>
      <c r="AY434" s="59"/>
      <c r="AZ434" s="59"/>
      <c r="BA434" s="59"/>
      <c r="BB434" s="47"/>
      <c r="BC434" s="59"/>
      <c r="BD434" s="59"/>
      <c r="BE434" s="48">
        <f>[1]!Contratacion2023[[#This Row],[VALOR TOTAL DEL CONTRATO]]-[1]!Contratacion2023[[#This Row],[VALOR VIGENTE]]</f>
        <v>0</v>
      </c>
      <c r="BJ434" s="51"/>
      <c r="BL434" s="73"/>
      <c r="BM434" s="51"/>
    </row>
    <row r="435" spans="1:65" x14ac:dyDescent="0.25">
      <c r="A435" s="53"/>
      <c r="H435" s="203"/>
      <c r="I435" s="57"/>
      <c r="K435" s="58"/>
      <c r="L435" s="59"/>
      <c r="N435" s="59"/>
      <c r="O435" s="61"/>
      <c r="P435" s="55"/>
      <c r="Q435" s="57"/>
      <c r="R435" s="62"/>
      <c r="S435" s="59"/>
      <c r="T435" s="63"/>
      <c r="U435" s="123"/>
      <c r="V435" s="64"/>
      <c r="W435" s="27"/>
      <c r="X435" s="65"/>
      <c r="Y435" s="65"/>
      <c r="Z435" s="66"/>
      <c r="AA435" s="67"/>
      <c r="AB435" s="67"/>
      <c r="AC435" s="68"/>
      <c r="AD435" s="67"/>
      <c r="AE435" s="72"/>
      <c r="AF435" s="34"/>
      <c r="AG435" s="69"/>
      <c r="AH435" s="37"/>
      <c r="AI435" s="37"/>
      <c r="AJ435" s="37"/>
      <c r="AM435" s="70"/>
      <c r="AN435" s="70"/>
      <c r="AO435" s="70"/>
      <c r="AQ435" s="72"/>
      <c r="AR435" s="73"/>
      <c r="AS435" s="51"/>
      <c r="AU435" s="73"/>
      <c r="AV435" s="73"/>
      <c r="AW435" s="110"/>
      <c r="AX435" s="46">
        <f>IF([1]!Contratacion2023[[#This Row],[ADICIÓN/PRÓRROGA]]="NO","N/A",[1]!Contratacion2023[[#This Row],[FECHA FIN PRORROGA]])</f>
        <v>0</v>
      </c>
      <c r="AY435" s="59"/>
      <c r="AZ435" s="59"/>
      <c r="BA435" s="59"/>
      <c r="BB435" s="47"/>
      <c r="BC435" s="59"/>
      <c r="BD435" s="59"/>
      <c r="BE435" s="48">
        <f>[1]!Contratacion2023[[#This Row],[VALOR TOTAL DEL CONTRATO]]-[1]!Contratacion2023[[#This Row],[VALOR VIGENTE]]</f>
        <v>0</v>
      </c>
      <c r="BJ435" s="51"/>
      <c r="BL435" s="73"/>
      <c r="BM435" s="51"/>
    </row>
    <row r="436" spans="1:65" x14ac:dyDescent="0.25">
      <c r="A436" s="53"/>
      <c r="H436" s="203"/>
      <c r="I436" s="57"/>
      <c r="K436" s="58"/>
      <c r="L436" s="59"/>
      <c r="N436" s="59"/>
      <c r="O436" s="61"/>
      <c r="P436" s="55"/>
      <c r="Q436" s="57"/>
      <c r="R436" s="62"/>
      <c r="S436" s="59"/>
      <c r="T436" s="63"/>
      <c r="U436" s="123"/>
      <c r="V436" s="64"/>
      <c r="W436" s="27"/>
      <c r="X436" s="65"/>
      <c r="Y436" s="65"/>
      <c r="Z436" s="66"/>
      <c r="AA436" s="67"/>
      <c r="AB436" s="67"/>
      <c r="AC436" s="68"/>
      <c r="AD436" s="67"/>
      <c r="AE436" s="72"/>
      <c r="AF436" s="34"/>
      <c r="AG436" s="69"/>
      <c r="AH436" s="37"/>
      <c r="AI436" s="37"/>
      <c r="AJ436" s="37"/>
      <c r="AM436" s="70"/>
      <c r="AN436" s="70"/>
      <c r="AO436" s="70"/>
      <c r="AQ436" s="72"/>
      <c r="AR436" s="73"/>
      <c r="AS436" s="51"/>
      <c r="AU436" s="73"/>
      <c r="AV436" s="73"/>
      <c r="AW436" s="110"/>
      <c r="AX436" s="46">
        <f>IF([1]!Contratacion2023[[#This Row],[ADICIÓN/PRÓRROGA]]="NO","N/A",[1]!Contratacion2023[[#This Row],[FECHA FIN PRORROGA]])</f>
        <v>0</v>
      </c>
      <c r="AY436" s="59"/>
      <c r="AZ436" s="59"/>
      <c r="BA436" s="59"/>
      <c r="BB436" s="47"/>
      <c r="BC436" s="59"/>
      <c r="BD436" s="59"/>
      <c r="BE436" s="48">
        <f>[1]!Contratacion2023[[#This Row],[VALOR TOTAL DEL CONTRATO]]-[1]!Contratacion2023[[#This Row],[VALOR VIGENTE]]</f>
        <v>0</v>
      </c>
      <c r="BJ436" s="51"/>
      <c r="BL436" s="73"/>
      <c r="BM436" s="51"/>
    </row>
    <row r="437" spans="1:65" x14ac:dyDescent="0.25">
      <c r="A437" s="53"/>
      <c r="H437" s="203"/>
      <c r="I437" s="57"/>
      <c r="K437" s="58"/>
      <c r="L437" s="59"/>
      <c r="N437" s="59"/>
      <c r="O437" s="61"/>
      <c r="P437" s="55"/>
      <c r="Q437" s="57"/>
      <c r="R437" s="62"/>
      <c r="S437" s="59"/>
      <c r="T437" s="63"/>
      <c r="U437" s="123"/>
      <c r="V437" s="64"/>
      <c r="W437" s="27"/>
      <c r="X437" s="65"/>
      <c r="Y437" s="65"/>
      <c r="Z437" s="66"/>
      <c r="AA437" s="67"/>
      <c r="AB437" s="67"/>
      <c r="AC437" s="68"/>
      <c r="AD437" s="67"/>
      <c r="AE437" s="72"/>
      <c r="AF437" s="34"/>
      <c r="AG437" s="69"/>
      <c r="AH437" s="37"/>
      <c r="AI437" s="37"/>
      <c r="AJ437" s="37"/>
      <c r="AM437" s="70"/>
      <c r="AN437" s="70"/>
      <c r="AO437" s="70"/>
      <c r="AQ437" s="72"/>
      <c r="AR437" s="73"/>
      <c r="AS437" s="51"/>
      <c r="AU437" s="73"/>
      <c r="AV437" s="73"/>
      <c r="AW437" s="110"/>
      <c r="AX437" s="46">
        <f>IF([1]!Contratacion2023[[#This Row],[ADICIÓN/PRÓRROGA]]="NO","N/A",[1]!Contratacion2023[[#This Row],[FECHA FIN PRORROGA]])</f>
        <v>0</v>
      </c>
      <c r="AY437" s="59"/>
      <c r="AZ437" s="59"/>
      <c r="BA437" s="59"/>
      <c r="BB437" s="47"/>
      <c r="BC437" s="59"/>
      <c r="BD437" s="59"/>
      <c r="BE437" s="48">
        <f>[1]!Contratacion2023[[#This Row],[VALOR TOTAL DEL CONTRATO]]-[1]!Contratacion2023[[#This Row],[VALOR VIGENTE]]</f>
        <v>0</v>
      </c>
      <c r="BJ437" s="51"/>
      <c r="BL437" s="73"/>
      <c r="BM437" s="51"/>
    </row>
    <row r="438" spans="1:65" x14ac:dyDescent="0.25">
      <c r="A438" s="53"/>
      <c r="H438" s="203"/>
      <c r="I438" s="57"/>
      <c r="K438" s="58"/>
      <c r="L438" s="59"/>
      <c r="N438" s="59"/>
      <c r="O438" s="61"/>
      <c r="P438" s="55"/>
      <c r="Q438" s="57"/>
      <c r="R438" s="62"/>
      <c r="S438" s="59"/>
      <c r="T438" s="63"/>
      <c r="U438" s="123"/>
      <c r="V438" s="64"/>
      <c r="W438" s="27"/>
      <c r="X438" s="65"/>
      <c r="Y438" s="65"/>
      <c r="Z438" s="66"/>
      <c r="AA438" s="67"/>
      <c r="AB438" s="67"/>
      <c r="AC438" s="68"/>
      <c r="AD438" s="67"/>
      <c r="AE438" s="72"/>
      <c r="AF438" s="34"/>
      <c r="AG438" s="69"/>
      <c r="AH438" s="37"/>
      <c r="AI438" s="37"/>
      <c r="AJ438" s="37"/>
      <c r="AM438" s="70"/>
      <c r="AN438" s="70"/>
      <c r="AO438" s="70"/>
      <c r="AQ438" s="72"/>
      <c r="AR438" s="73"/>
      <c r="AS438" s="51"/>
      <c r="AU438" s="73"/>
      <c r="AV438" s="73"/>
      <c r="AW438" s="110"/>
      <c r="AX438" s="46">
        <f>IF([1]!Contratacion2023[[#This Row],[ADICIÓN/PRÓRROGA]]="NO","N/A",[1]!Contratacion2023[[#This Row],[FECHA FIN PRORROGA]])</f>
        <v>0</v>
      </c>
      <c r="AY438" s="59"/>
      <c r="AZ438" s="59"/>
      <c r="BA438" s="59"/>
      <c r="BB438" s="47"/>
      <c r="BC438" s="59"/>
      <c r="BD438" s="59"/>
      <c r="BE438" s="48">
        <f>[1]!Contratacion2023[[#This Row],[VALOR TOTAL DEL CONTRATO]]-[1]!Contratacion2023[[#This Row],[VALOR VIGENTE]]</f>
        <v>0</v>
      </c>
      <c r="BJ438" s="51"/>
      <c r="BL438" s="73"/>
      <c r="BM438" s="51"/>
    </row>
    <row r="439" spans="1:65" x14ac:dyDescent="0.25">
      <c r="A439" s="53"/>
      <c r="H439" s="203"/>
      <c r="I439" s="57"/>
      <c r="K439" s="58"/>
      <c r="L439" s="59"/>
      <c r="N439" s="59"/>
      <c r="O439" s="61"/>
      <c r="P439" s="55"/>
      <c r="Q439" s="57"/>
      <c r="R439" s="62"/>
      <c r="S439" s="59"/>
      <c r="T439" s="63"/>
      <c r="U439" s="123"/>
      <c r="V439" s="64"/>
      <c r="W439" s="27"/>
      <c r="X439" s="65"/>
      <c r="Y439" s="65"/>
      <c r="Z439" s="66"/>
      <c r="AA439" s="67"/>
      <c r="AB439" s="67"/>
      <c r="AC439" s="68"/>
      <c r="AD439" s="67"/>
      <c r="AE439" s="72"/>
      <c r="AF439" s="34"/>
      <c r="AG439" s="69"/>
      <c r="AH439" s="37"/>
      <c r="AI439" s="37"/>
      <c r="AJ439" s="37"/>
      <c r="AM439" s="70"/>
      <c r="AN439" s="70"/>
      <c r="AO439" s="70"/>
      <c r="AQ439" s="72"/>
      <c r="AR439" s="73"/>
      <c r="AS439" s="51"/>
      <c r="AU439" s="73"/>
      <c r="AV439" s="73"/>
      <c r="AW439" s="110"/>
      <c r="AX439" s="46">
        <f>IF([1]!Contratacion2023[[#This Row],[ADICIÓN/PRÓRROGA]]="NO","N/A",[1]!Contratacion2023[[#This Row],[FECHA FIN PRORROGA]])</f>
        <v>0</v>
      </c>
      <c r="AY439" s="59"/>
      <c r="AZ439" s="59"/>
      <c r="BA439" s="59"/>
      <c r="BB439" s="47"/>
      <c r="BC439" s="59"/>
      <c r="BD439" s="59"/>
      <c r="BE439" s="48">
        <f>[1]!Contratacion2023[[#This Row],[VALOR TOTAL DEL CONTRATO]]-[1]!Contratacion2023[[#This Row],[VALOR VIGENTE]]</f>
        <v>0</v>
      </c>
      <c r="BJ439" s="51"/>
      <c r="BL439" s="73"/>
      <c r="BM439" s="51"/>
    </row>
    <row r="440" spans="1:65" x14ac:dyDescent="0.25">
      <c r="A440" s="53"/>
      <c r="H440" s="203"/>
      <c r="I440" s="57"/>
      <c r="K440" s="58"/>
      <c r="L440" s="59"/>
      <c r="N440" s="59"/>
      <c r="O440" s="61"/>
      <c r="P440" s="55"/>
      <c r="Q440" s="57"/>
      <c r="R440" s="62"/>
      <c r="S440" s="59"/>
      <c r="T440" s="63"/>
      <c r="U440" s="123"/>
      <c r="V440" s="64"/>
      <c r="W440" s="27"/>
      <c r="X440" s="65"/>
      <c r="Y440" s="65"/>
      <c r="Z440" s="66"/>
      <c r="AA440" s="67"/>
      <c r="AB440" s="67"/>
      <c r="AC440" s="68"/>
      <c r="AD440" s="67"/>
      <c r="AE440" s="72"/>
      <c r="AF440" s="34"/>
      <c r="AG440" s="69"/>
      <c r="AH440" s="37"/>
      <c r="AI440" s="37"/>
      <c r="AJ440" s="37"/>
      <c r="AM440" s="70"/>
      <c r="AN440" s="70"/>
      <c r="AO440" s="70"/>
      <c r="AQ440" s="72"/>
      <c r="AR440" s="73"/>
      <c r="AS440" s="51"/>
      <c r="AU440" s="73"/>
      <c r="AV440" s="73"/>
      <c r="AW440" s="110"/>
      <c r="AX440" s="46">
        <f>IF([1]!Contratacion2023[[#This Row],[ADICIÓN/PRÓRROGA]]="NO","N/A",[1]!Contratacion2023[[#This Row],[FECHA FIN PRORROGA]])</f>
        <v>0</v>
      </c>
      <c r="AY440" s="59"/>
      <c r="AZ440" s="59"/>
      <c r="BA440" s="59"/>
      <c r="BB440" s="47"/>
      <c r="BC440" s="59"/>
      <c r="BD440" s="59"/>
      <c r="BE440" s="48">
        <f>[1]!Contratacion2023[[#This Row],[VALOR TOTAL DEL CONTRATO]]-[1]!Contratacion2023[[#This Row],[VALOR VIGENTE]]</f>
        <v>0</v>
      </c>
      <c r="BJ440" s="51"/>
      <c r="BL440" s="73"/>
      <c r="BM440" s="51"/>
    </row>
    <row r="441" spans="1:65" x14ac:dyDescent="0.25">
      <c r="A441" s="53"/>
      <c r="H441" s="203"/>
      <c r="I441" s="57"/>
      <c r="K441" s="58"/>
      <c r="L441" s="59"/>
      <c r="N441" s="59"/>
      <c r="O441" s="61"/>
      <c r="P441" s="55"/>
      <c r="Q441" s="57"/>
      <c r="R441" s="62"/>
      <c r="S441" s="59"/>
      <c r="T441" s="63"/>
      <c r="U441" s="123"/>
      <c r="V441" s="64"/>
      <c r="W441" s="27"/>
      <c r="X441" s="65"/>
      <c r="Y441" s="65"/>
      <c r="Z441" s="66"/>
      <c r="AA441" s="67"/>
      <c r="AB441" s="67"/>
      <c r="AC441" s="68"/>
      <c r="AD441" s="67"/>
      <c r="AE441" s="72"/>
      <c r="AF441" s="34"/>
      <c r="AG441" s="69"/>
      <c r="AH441" s="37"/>
      <c r="AI441" s="37"/>
      <c r="AJ441" s="37"/>
      <c r="AM441" s="70"/>
      <c r="AN441" s="70"/>
      <c r="AO441" s="70"/>
      <c r="AQ441" s="72"/>
      <c r="AR441" s="73"/>
      <c r="AS441" s="51"/>
      <c r="AU441" s="73"/>
      <c r="AV441" s="73"/>
      <c r="AW441" s="110"/>
      <c r="AX441" s="46">
        <f>IF([1]!Contratacion2023[[#This Row],[ADICIÓN/PRÓRROGA]]="NO","N/A",[1]!Contratacion2023[[#This Row],[FECHA FIN PRORROGA]])</f>
        <v>0</v>
      </c>
      <c r="AY441" s="59"/>
      <c r="AZ441" s="59"/>
      <c r="BA441" s="59"/>
      <c r="BB441" s="47"/>
      <c r="BC441" s="59"/>
      <c r="BD441" s="59"/>
      <c r="BE441" s="48">
        <f>[1]!Contratacion2023[[#This Row],[VALOR TOTAL DEL CONTRATO]]-[1]!Contratacion2023[[#This Row],[VALOR VIGENTE]]</f>
        <v>0</v>
      </c>
      <c r="BJ441" s="51"/>
      <c r="BL441" s="73"/>
      <c r="BM441" s="51"/>
    </row>
    <row r="442" spans="1:65" x14ac:dyDescent="0.25">
      <c r="A442" s="53"/>
      <c r="H442" s="203"/>
      <c r="I442" s="57"/>
      <c r="K442" s="58"/>
      <c r="L442" s="59"/>
      <c r="N442" s="59"/>
      <c r="O442" s="61"/>
      <c r="P442" s="55"/>
      <c r="Q442" s="57"/>
      <c r="R442" s="62"/>
      <c r="S442" s="59"/>
      <c r="T442" s="63"/>
      <c r="U442" s="123"/>
      <c r="V442" s="64"/>
      <c r="W442" s="27"/>
      <c r="X442" s="65"/>
      <c r="Y442" s="65"/>
      <c r="Z442" s="66"/>
      <c r="AA442" s="67"/>
      <c r="AB442" s="67"/>
      <c r="AC442" s="68"/>
      <c r="AD442" s="67"/>
      <c r="AE442" s="72"/>
      <c r="AF442" s="34"/>
      <c r="AG442" s="69"/>
      <c r="AH442" s="37"/>
      <c r="AI442" s="37"/>
      <c r="AJ442" s="37"/>
      <c r="AM442" s="70"/>
      <c r="AN442" s="70"/>
      <c r="AO442" s="70"/>
      <c r="AQ442" s="72"/>
      <c r="AR442" s="73"/>
      <c r="AS442" s="51"/>
      <c r="AU442" s="73"/>
      <c r="AV442" s="73"/>
      <c r="AW442" s="110"/>
      <c r="AX442" s="46">
        <f>IF([1]!Contratacion2023[[#This Row],[ADICIÓN/PRÓRROGA]]="NO","N/A",[1]!Contratacion2023[[#This Row],[FECHA FIN PRORROGA]])</f>
        <v>0</v>
      </c>
      <c r="AY442" s="59"/>
      <c r="AZ442" s="59"/>
      <c r="BA442" s="59"/>
      <c r="BB442" s="47"/>
      <c r="BC442" s="59"/>
      <c r="BD442" s="59"/>
      <c r="BE442" s="48">
        <f>[1]!Contratacion2023[[#This Row],[VALOR TOTAL DEL CONTRATO]]-[1]!Contratacion2023[[#This Row],[VALOR VIGENTE]]</f>
        <v>0</v>
      </c>
      <c r="BJ442" s="51"/>
      <c r="BL442" s="73"/>
      <c r="BM442" s="51"/>
    </row>
    <row r="443" spans="1:65" x14ac:dyDescent="0.25">
      <c r="A443" s="53"/>
      <c r="H443" s="203"/>
      <c r="I443" s="57"/>
      <c r="K443" s="58"/>
      <c r="L443" s="59"/>
      <c r="N443" s="59"/>
      <c r="O443" s="61"/>
      <c r="P443" s="55"/>
      <c r="Q443" s="57"/>
      <c r="R443" s="62"/>
      <c r="S443" s="59"/>
      <c r="T443" s="63"/>
      <c r="U443" s="123"/>
      <c r="V443" s="64"/>
      <c r="W443" s="27"/>
      <c r="X443" s="65"/>
      <c r="Y443" s="65"/>
      <c r="Z443" s="66"/>
      <c r="AA443" s="67"/>
      <c r="AB443" s="67"/>
      <c r="AC443" s="68"/>
      <c r="AD443" s="67"/>
      <c r="AE443" s="72"/>
      <c r="AF443" s="34"/>
      <c r="AG443" s="69"/>
      <c r="AH443" s="37"/>
      <c r="AI443" s="37"/>
      <c r="AJ443" s="37"/>
      <c r="AM443" s="70"/>
      <c r="AN443" s="70"/>
      <c r="AO443" s="70"/>
      <c r="AQ443" s="72"/>
      <c r="AR443" s="73"/>
      <c r="AS443" s="51"/>
      <c r="AU443" s="73"/>
      <c r="AV443" s="73"/>
      <c r="AW443" s="110"/>
      <c r="AX443" s="46">
        <f>IF([1]!Contratacion2023[[#This Row],[ADICIÓN/PRÓRROGA]]="NO","N/A",[1]!Contratacion2023[[#This Row],[FECHA FIN PRORROGA]])</f>
        <v>0</v>
      </c>
      <c r="AY443" s="59"/>
      <c r="AZ443" s="59"/>
      <c r="BA443" s="59"/>
      <c r="BB443" s="47"/>
      <c r="BC443" s="59"/>
      <c r="BD443" s="59"/>
      <c r="BE443" s="48">
        <f>[1]!Contratacion2023[[#This Row],[VALOR TOTAL DEL CONTRATO]]-[1]!Contratacion2023[[#This Row],[VALOR VIGENTE]]</f>
        <v>0</v>
      </c>
      <c r="BJ443" s="51"/>
      <c r="BL443" s="73"/>
      <c r="BM443" s="51"/>
    </row>
    <row r="444" spans="1:65" x14ac:dyDescent="0.25">
      <c r="A444" s="53"/>
      <c r="H444" s="203"/>
      <c r="I444" s="57"/>
      <c r="K444" s="58"/>
      <c r="L444" s="59"/>
      <c r="N444" s="59"/>
      <c r="O444" s="61"/>
      <c r="P444" s="55"/>
      <c r="Q444" s="57"/>
      <c r="R444" s="62"/>
      <c r="S444" s="59"/>
      <c r="T444" s="63"/>
      <c r="U444" s="123"/>
      <c r="V444" s="64"/>
      <c r="W444" s="27"/>
      <c r="X444" s="65"/>
      <c r="Y444" s="65"/>
      <c r="Z444" s="66"/>
      <c r="AA444" s="67"/>
      <c r="AB444" s="67"/>
      <c r="AC444" s="68"/>
      <c r="AD444" s="67"/>
      <c r="AE444" s="72"/>
      <c r="AF444" s="34"/>
      <c r="AG444" s="69"/>
      <c r="AH444" s="37"/>
      <c r="AI444" s="37"/>
      <c r="AJ444" s="37"/>
      <c r="AM444" s="70"/>
      <c r="AN444" s="70"/>
      <c r="AO444" s="70"/>
      <c r="AQ444" s="72"/>
      <c r="AR444" s="73"/>
      <c r="AS444" s="51"/>
      <c r="AU444" s="73"/>
      <c r="AV444" s="73"/>
      <c r="AW444" s="110"/>
      <c r="AX444" s="46">
        <f>IF([1]!Contratacion2023[[#This Row],[ADICIÓN/PRÓRROGA]]="NO","N/A",[1]!Contratacion2023[[#This Row],[FECHA FIN PRORROGA]])</f>
        <v>0</v>
      </c>
      <c r="AY444" s="59"/>
      <c r="AZ444" s="59"/>
      <c r="BA444" s="59"/>
      <c r="BB444" s="47"/>
      <c r="BC444" s="59"/>
      <c r="BD444" s="59"/>
      <c r="BE444" s="48">
        <f>[1]!Contratacion2023[[#This Row],[VALOR TOTAL DEL CONTRATO]]-[1]!Contratacion2023[[#This Row],[VALOR VIGENTE]]</f>
        <v>0</v>
      </c>
      <c r="BJ444" s="51"/>
      <c r="BL444" s="73"/>
      <c r="BM444" s="51"/>
    </row>
    <row r="445" spans="1:65" x14ac:dyDescent="0.25">
      <c r="A445" s="53"/>
      <c r="H445" s="203"/>
      <c r="I445" s="57"/>
      <c r="K445" s="58"/>
      <c r="L445" s="59"/>
      <c r="N445" s="59"/>
      <c r="O445" s="61"/>
      <c r="P445" s="55"/>
      <c r="Q445" s="57"/>
      <c r="R445" s="62"/>
      <c r="S445" s="59"/>
      <c r="T445" s="63"/>
      <c r="U445" s="123"/>
      <c r="V445" s="64"/>
      <c r="W445" s="27"/>
      <c r="X445" s="65"/>
      <c r="Y445" s="65"/>
      <c r="Z445" s="66"/>
      <c r="AA445" s="67"/>
      <c r="AB445" s="67"/>
      <c r="AC445" s="68"/>
      <c r="AD445" s="67"/>
      <c r="AE445" s="72"/>
      <c r="AF445" s="34"/>
      <c r="AG445" s="69"/>
      <c r="AH445" s="37"/>
      <c r="AI445" s="37"/>
      <c r="AJ445" s="37"/>
      <c r="AM445" s="70"/>
      <c r="AN445" s="70"/>
      <c r="AO445" s="70"/>
      <c r="AQ445" s="72"/>
      <c r="AR445" s="73"/>
      <c r="AS445" s="51"/>
      <c r="AU445" s="73"/>
      <c r="AV445" s="73"/>
      <c r="AW445" s="110"/>
      <c r="AX445" s="46">
        <f>IF([1]!Contratacion2023[[#This Row],[ADICIÓN/PRÓRROGA]]="NO","N/A",[1]!Contratacion2023[[#This Row],[FECHA FIN PRORROGA]])</f>
        <v>0</v>
      </c>
      <c r="AY445" s="59"/>
      <c r="AZ445" s="59"/>
      <c r="BA445" s="59"/>
      <c r="BB445" s="47"/>
      <c r="BC445" s="59"/>
      <c r="BD445" s="59"/>
      <c r="BE445" s="48">
        <f>[1]!Contratacion2023[[#This Row],[VALOR TOTAL DEL CONTRATO]]-[1]!Contratacion2023[[#This Row],[VALOR VIGENTE]]</f>
        <v>0</v>
      </c>
      <c r="BJ445" s="51"/>
      <c r="BL445" s="73"/>
      <c r="BM445" s="51"/>
    </row>
    <row r="446" spans="1:65" x14ac:dyDescent="0.25">
      <c r="A446" s="53"/>
      <c r="H446" s="203"/>
      <c r="I446" s="57"/>
      <c r="K446" s="58"/>
      <c r="L446" s="59"/>
      <c r="N446" s="59"/>
      <c r="O446" s="61"/>
      <c r="P446" s="55"/>
      <c r="Q446" s="57"/>
      <c r="R446" s="62"/>
      <c r="S446" s="59"/>
      <c r="T446" s="63"/>
      <c r="U446" s="123"/>
      <c r="V446" s="64"/>
      <c r="W446" s="27"/>
      <c r="X446" s="65"/>
      <c r="Y446" s="65"/>
      <c r="Z446" s="66"/>
      <c r="AA446" s="67"/>
      <c r="AB446" s="67"/>
      <c r="AC446" s="68"/>
      <c r="AD446" s="67"/>
      <c r="AE446" s="72"/>
      <c r="AF446" s="34"/>
      <c r="AG446" s="69"/>
      <c r="AH446" s="37"/>
      <c r="AI446" s="37"/>
      <c r="AJ446" s="37"/>
      <c r="AM446" s="70"/>
      <c r="AN446" s="70"/>
      <c r="AO446" s="70"/>
      <c r="AQ446" s="72"/>
      <c r="AR446" s="73"/>
      <c r="AS446" s="51"/>
      <c r="AU446" s="73"/>
      <c r="AV446" s="73"/>
      <c r="AW446" s="110"/>
      <c r="AX446" s="46">
        <f>IF([1]!Contratacion2023[[#This Row],[ADICIÓN/PRÓRROGA]]="NO","N/A",[1]!Contratacion2023[[#This Row],[FECHA FIN PRORROGA]])</f>
        <v>0</v>
      </c>
      <c r="AY446" s="59"/>
      <c r="AZ446" s="59"/>
      <c r="BA446" s="59"/>
      <c r="BB446" s="47"/>
      <c r="BC446" s="59"/>
      <c r="BD446" s="59"/>
      <c r="BE446" s="48">
        <f>[1]!Contratacion2023[[#This Row],[VALOR TOTAL DEL CONTRATO]]-[1]!Contratacion2023[[#This Row],[VALOR VIGENTE]]</f>
        <v>0</v>
      </c>
      <c r="BJ446" s="51"/>
      <c r="BL446" s="73"/>
      <c r="BM446" s="51"/>
    </row>
    <row r="447" spans="1:65" x14ac:dyDescent="0.25">
      <c r="A447" s="53"/>
      <c r="H447" s="203"/>
      <c r="I447" s="57"/>
      <c r="K447" s="58"/>
      <c r="L447" s="59"/>
      <c r="N447" s="59"/>
      <c r="O447" s="61"/>
      <c r="P447" s="55"/>
      <c r="Q447" s="57"/>
      <c r="R447" s="62"/>
      <c r="S447" s="59"/>
      <c r="T447" s="63"/>
      <c r="U447" s="123"/>
      <c r="V447" s="64"/>
      <c r="W447" s="27"/>
      <c r="X447" s="65"/>
      <c r="Y447" s="65"/>
      <c r="Z447" s="66"/>
      <c r="AA447" s="67"/>
      <c r="AB447" s="67"/>
      <c r="AC447" s="68"/>
      <c r="AD447" s="67"/>
      <c r="AE447" s="72"/>
      <c r="AF447" s="34"/>
      <c r="AG447" s="69"/>
      <c r="AH447" s="37"/>
      <c r="AI447" s="37"/>
      <c r="AJ447" s="37"/>
      <c r="AM447" s="70"/>
      <c r="AN447" s="70"/>
      <c r="AO447" s="70"/>
      <c r="AQ447" s="72"/>
      <c r="AR447" s="73"/>
      <c r="AS447" s="51"/>
      <c r="AU447" s="73"/>
      <c r="AV447" s="73"/>
      <c r="AW447" s="110"/>
      <c r="AX447" s="46">
        <f>IF([1]!Contratacion2023[[#This Row],[ADICIÓN/PRÓRROGA]]="NO","N/A",[1]!Contratacion2023[[#This Row],[FECHA FIN PRORROGA]])</f>
        <v>0</v>
      </c>
      <c r="AY447" s="59"/>
      <c r="AZ447" s="59"/>
      <c r="BA447" s="59"/>
      <c r="BB447" s="47"/>
      <c r="BC447" s="59"/>
      <c r="BD447" s="59"/>
      <c r="BE447" s="48">
        <f>[1]!Contratacion2023[[#This Row],[VALOR TOTAL DEL CONTRATO]]-[1]!Contratacion2023[[#This Row],[VALOR VIGENTE]]</f>
        <v>0</v>
      </c>
      <c r="BJ447" s="51"/>
      <c r="BL447" s="73"/>
      <c r="BM447" s="51"/>
    </row>
    <row r="448" spans="1:65" x14ac:dyDescent="0.25">
      <c r="A448" s="53"/>
      <c r="H448" s="203"/>
      <c r="I448" s="57"/>
      <c r="K448" s="58"/>
      <c r="L448" s="59"/>
      <c r="N448" s="59"/>
      <c r="O448" s="61"/>
      <c r="P448" s="55"/>
      <c r="Q448" s="57"/>
      <c r="R448" s="62"/>
      <c r="S448" s="59"/>
      <c r="T448" s="63"/>
      <c r="U448" s="123"/>
      <c r="V448" s="64"/>
      <c r="W448" s="27"/>
      <c r="X448" s="65"/>
      <c r="Y448" s="65"/>
      <c r="Z448" s="66"/>
      <c r="AA448" s="67"/>
      <c r="AB448" s="67"/>
      <c r="AC448" s="68"/>
      <c r="AD448" s="67"/>
      <c r="AE448" s="72"/>
      <c r="AF448" s="34"/>
      <c r="AG448" s="69"/>
      <c r="AH448" s="37"/>
      <c r="AI448" s="37"/>
      <c r="AJ448" s="37"/>
      <c r="AM448" s="70"/>
      <c r="AN448" s="70"/>
      <c r="AO448" s="70"/>
      <c r="AQ448" s="72"/>
      <c r="AR448" s="73"/>
      <c r="AS448" s="51"/>
      <c r="AU448" s="73"/>
      <c r="AV448" s="73"/>
      <c r="AW448" s="110"/>
      <c r="AX448" s="46">
        <f>IF([1]!Contratacion2023[[#This Row],[ADICIÓN/PRÓRROGA]]="NO","N/A",[1]!Contratacion2023[[#This Row],[FECHA FIN PRORROGA]])</f>
        <v>0</v>
      </c>
      <c r="AY448" s="59"/>
      <c r="AZ448" s="59"/>
      <c r="BA448" s="59"/>
      <c r="BB448" s="47"/>
      <c r="BC448" s="59"/>
      <c r="BD448" s="59"/>
      <c r="BE448" s="48">
        <f>[1]!Contratacion2023[[#This Row],[VALOR TOTAL DEL CONTRATO]]-[1]!Contratacion2023[[#This Row],[VALOR VIGENTE]]</f>
        <v>0</v>
      </c>
      <c r="BJ448" s="51"/>
      <c r="BL448" s="73"/>
      <c r="BM448" s="51"/>
    </row>
    <row r="449" spans="1:65" x14ac:dyDescent="0.25">
      <c r="A449" s="53"/>
      <c r="H449" s="203"/>
      <c r="I449" s="57"/>
      <c r="K449" s="58"/>
      <c r="L449" s="59"/>
      <c r="N449" s="59"/>
      <c r="O449" s="61"/>
      <c r="P449" s="55"/>
      <c r="Q449" s="57"/>
      <c r="R449" s="62"/>
      <c r="S449" s="59"/>
      <c r="T449" s="63"/>
      <c r="U449" s="123"/>
      <c r="V449" s="64"/>
      <c r="W449" s="27"/>
      <c r="X449" s="65"/>
      <c r="Y449" s="65"/>
      <c r="Z449" s="66"/>
      <c r="AA449" s="67"/>
      <c r="AB449" s="67"/>
      <c r="AC449" s="68"/>
      <c r="AD449" s="67"/>
      <c r="AE449" s="72"/>
      <c r="AF449" s="34"/>
      <c r="AG449" s="69"/>
      <c r="AH449" s="37"/>
      <c r="AI449" s="37"/>
      <c r="AJ449" s="37"/>
      <c r="AM449" s="70"/>
      <c r="AN449" s="70"/>
      <c r="AO449" s="70"/>
      <c r="AQ449" s="72"/>
      <c r="AR449" s="73"/>
      <c r="AS449" s="51"/>
      <c r="AU449" s="73"/>
      <c r="AV449" s="73"/>
      <c r="AW449" s="110"/>
      <c r="AX449" s="46">
        <f>IF([1]!Contratacion2023[[#This Row],[ADICIÓN/PRÓRROGA]]="NO","N/A",[1]!Contratacion2023[[#This Row],[FECHA FIN PRORROGA]])</f>
        <v>0</v>
      </c>
      <c r="AY449" s="59"/>
      <c r="AZ449" s="59"/>
      <c r="BA449" s="59"/>
      <c r="BB449" s="47"/>
      <c r="BC449" s="59"/>
      <c r="BD449" s="59"/>
      <c r="BE449" s="48">
        <f>[1]!Contratacion2023[[#This Row],[VALOR TOTAL DEL CONTRATO]]-[1]!Contratacion2023[[#This Row],[VALOR VIGENTE]]</f>
        <v>0</v>
      </c>
      <c r="BJ449" s="51"/>
      <c r="BL449" s="73"/>
      <c r="BM449" s="51"/>
    </row>
    <row r="450" spans="1:65" x14ac:dyDescent="0.25">
      <c r="A450" s="53"/>
      <c r="H450" s="203"/>
      <c r="I450" s="57"/>
      <c r="K450" s="58"/>
      <c r="L450" s="59"/>
      <c r="N450" s="59"/>
      <c r="O450" s="61"/>
      <c r="P450" s="55"/>
      <c r="Q450" s="57"/>
      <c r="R450" s="62"/>
      <c r="S450" s="59"/>
      <c r="T450" s="63"/>
      <c r="U450" s="123"/>
      <c r="V450" s="64"/>
      <c r="W450" s="27"/>
      <c r="X450" s="65"/>
      <c r="Y450" s="65"/>
      <c r="Z450" s="66"/>
      <c r="AA450" s="67"/>
      <c r="AB450" s="67"/>
      <c r="AC450" s="68"/>
      <c r="AD450" s="67"/>
      <c r="AE450" s="72"/>
      <c r="AF450" s="34"/>
      <c r="AG450" s="69"/>
      <c r="AH450" s="37"/>
      <c r="AI450" s="37"/>
      <c r="AJ450" s="37"/>
      <c r="AM450" s="70"/>
      <c r="AN450" s="70"/>
      <c r="AO450" s="70"/>
      <c r="AQ450" s="72"/>
      <c r="AR450" s="73"/>
      <c r="AS450" s="51"/>
      <c r="AU450" s="73"/>
      <c r="AV450" s="73"/>
      <c r="AW450" s="110"/>
      <c r="AX450" s="46">
        <f>IF([1]!Contratacion2023[[#This Row],[ADICIÓN/PRÓRROGA]]="NO","N/A",[1]!Contratacion2023[[#This Row],[FECHA FIN PRORROGA]])</f>
        <v>0</v>
      </c>
      <c r="AY450" s="59"/>
      <c r="AZ450" s="59"/>
      <c r="BA450" s="59"/>
      <c r="BB450" s="47"/>
      <c r="BC450" s="59"/>
      <c r="BD450" s="59"/>
      <c r="BE450" s="48">
        <f>[1]!Contratacion2023[[#This Row],[VALOR TOTAL DEL CONTRATO]]-[1]!Contratacion2023[[#This Row],[VALOR VIGENTE]]</f>
        <v>0</v>
      </c>
      <c r="BJ450" s="51"/>
      <c r="BL450" s="73"/>
      <c r="BM450" s="51"/>
    </row>
    <row r="451" spans="1:65" x14ac:dyDescent="0.25">
      <c r="A451" s="53"/>
      <c r="H451" s="203"/>
      <c r="I451" s="57"/>
      <c r="K451" s="58"/>
      <c r="L451" s="59"/>
      <c r="N451" s="59"/>
      <c r="O451" s="61"/>
      <c r="P451" s="55"/>
      <c r="Q451" s="57"/>
      <c r="R451" s="62"/>
      <c r="S451" s="59"/>
      <c r="T451" s="63"/>
      <c r="U451" s="123"/>
      <c r="V451" s="64"/>
      <c r="W451" s="27"/>
      <c r="X451" s="65"/>
      <c r="Y451" s="65"/>
      <c r="Z451" s="66"/>
      <c r="AA451" s="67"/>
      <c r="AB451" s="67"/>
      <c r="AC451" s="68"/>
      <c r="AD451" s="67"/>
      <c r="AE451" s="72"/>
      <c r="AF451" s="34"/>
      <c r="AG451" s="69"/>
      <c r="AH451" s="37"/>
      <c r="AI451" s="37"/>
      <c r="AJ451" s="37"/>
      <c r="AM451" s="70"/>
      <c r="AN451" s="70"/>
      <c r="AO451" s="70"/>
      <c r="AQ451" s="72"/>
      <c r="AR451" s="73"/>
      <c r="AS451" s="51"/>
      <c r="AU451" s="73"/>
      <c r="AV451" s="73"/>
      <c r="AW451" s="110"/>
      <c r="AX451" s="46">
        <f>IF([1]!Contratacion2023[[#This Row],[ADICIÓN/PRÓRROGA]]="NO","N/A",[1]!Contratacion2023[[#This Row],[FECHA FIN PRORROGA]])</f>
        <v>0</v>
      </c>
      <c r="AY451" s="59"/>
      <c r="AZ451" s="59"/>
      <c r="BA451" s="59"/>
      <c r="BB451" s="47"/>
      <c r="BC451" s="59"/>
      <c r="BD451" s="59"/>
      <c r="BE451" s="48">
        <f>[1]!Contratacion2023[[#This Row],[VALOR TOTAL DEL CONTRATO]]-[1]!Contratacion2023[[#This Row],[VALOR VIGENTE]]</f>
        <v>0</v>
      </c>
      <c r="BJ451" s="51"/>
      <c r="BL451" s="73"/>
      <c r="BM451" s="51"/>
    </row>
    <row r="452" spans="1:65" x14ac:dyDescent="0.25">
      <c r="A452" s="53"/>
      <c r="H452" s="203"/>
      <c r="I452" s="57"/>
      <c r="K452" s="58"/>
      <c r="L452" s="59"/>
      <c r="N452" s="59"/>
      <c r="O452" s="61"/>
      <c r="P452" s="55"/>
      <c r="Q452" s="57"/>
      <c r="R452" s="62"/>
      <c r="S452" s="59"/>
      <c r="T452" s="63"/>
      <c r="U452" s="123"/>
      <c r="V452" s="64"/>
      <c r="W452" s="27"/>
      <c r="X452" s="65"/>
      <c r="Y452" s="65"/>
      <c r="Z452" s="66"/>
      <c r="AA452" s="67"/>
      <c r="AB452" s="67"/>
      <c r="AC452" s="68"/>
      <c r="AD452" s="67"/>
      <c r="AE452" s="72"/>
      <c r="AF452" s="34"/>
      <c r="AG452" s="69"/>
      <c r="AH452" s="37"/>
      <c r="AI452" s="37"/>
      <c r="AJ452" s="37"/>
      <c r="AM452" s="70"/>
      <c r="AN452" s="70"/>
      <c r="AO452" s="70"/>
      <c r="AQ452" s="72"/>
      <c r="AR452" s="73"/>
      <c r="AS452" s="51"/>
      <c r="AU452" s="73"/>
      <c r="AV452" s="73"/>
      <c r="AW452" s="110"/>
      <c r="AX452" s="46">
        <f>IF([1]!Contratacion2023[[#This Row],[ADICIÓN/PRÓRROGA]]="NO","N/A",[1]!Contratacion2023[[#This Row],[FECHA FIN PRORROGA]])</f>
        <v>0</v>
      </c>
      <c r="AY452" s="59"/>
      <c r="AZ452" s="59"/>
      <c r="BA452" s="59"/>
      <c r="BB452" s="47"/>
      <c r="BC452" s="59"/>
      <c r="BD452" s="59"/>
      <c r="BE452" s="48">
        <f>[1]!Contratacion2023[[#This Row],[VALOR TOTAL DEL CONTRATO]]-[1]!Contratacion2023[[#This Row],[VALOR VIGENTE]]</f>
        <v>0</v>
      </c>
      <c r="BJ452" s="51"/>
      <c r="BL452" s="73"/>
      <c r="BM452" s="51"/>
    </row>
    <row r="453" spans="1:65" x14ac:dyDescent="0.25">
      <c r="A453" s="53"/>
      <c r="H453" s="203"/>
      <c r="I453" s="57"/>
      <c r="K453" s="58"/>
      <c r="L453" s="59"/>
      <c r="N453" s="59"/>
      <c r="O453" s="61"/>
      <c r="P453" s="55"/>
      <c r="Q453" s="57"/>
      <c r="R453" s="62"/>
      <c r="S453" s="59"/>
      <c r="T453" s="63"/>
      <c r="U453" s="123"/>
      <c r="V453" s="64"/>
      <c r="W453" s="27"/>
      <c r="X453" s="65"/>
      <c r="Y453" s="65"/>
      <c r="Z453" s="66"/>
      <c r="AA453" s="67"/>
      <c r="AB453" s="67"/>
      <c r="AC453" s="68"/>
      <c r="AD453" s="67"/>
      <c r="AE453" s="72"/>
      <c r="AF453" s="34"/>
      <c r="AG453" s="69"/>
      <c r="AH453" s="37"/>
      <c r="AI453" s="37"/>
      <c r="AJ453" s="37"/>
      <c r="AM453" s="70"/>
      <c r="AN453" s="70"/>
      <c r="AO453" s="70"/>
      <c r="AQ453" s="72"/>
      <c r="AR453" s="73"/>
      <c r="AS453" s="51"/>
      <c r="AU453" s="73"/>
      <c r="AV453" s="73"/>
      <c r="AW453" s="110"/>
      <c r="AX453" s="46">
        <f>IF([1]!Contratacion2023[[#This Row],[ADICIÓN/PRÓRROGA]]="NO","N/A",[1]!Contratacion2023[[#This Row],[FECHA FIN PRORROGA]])</f>
        <v>0</v>
      </c>
      <c r="AY453" s="59"/>
      <c r="AZ453" s="59"/>
      <c r="BA453" s="59"/>
      <c r="BB453" s="47"/>
      <c r="BC453" s="59"/>
      <c r="BD453" s="59"/>
      <c r="BE453" s="48">
        <f>[1]!Contratacion2023[[#This Row],[VALOR TOTAL DEL CONTRATO]]-[1]!Contratacion2023[[#This Row],[VALOR VIGENTE]]</f>
        <v>0</v>
      </c>
      <c r="BJ453" s="51"/>
      <c r="BL453" s="73"/>
      <c r="BM453" s="51"/>
    </row>
    <row r="454" spans="1:65" x14ac:dyDescent="0.25">
      <c r="A454" s="53"/>
      <c r="H454" s="203"/>
      <c r="I454" s="57"/>
      <c r="K454" s="58"/>
      <c r="L454" s="59"/>
      <c r="N454" s="59"/>
      <c r="O454" s="61"/>
      <c r="P454" s="55"/>
      <c r="Q454" s="57"/>
      <c r="R454" s="62"/>
      <c r="S454" s="59"/>
      <c r="T454" s="63"/>
      <c r="U454" s="123"/>
      <c r="V454" s="64"/>
      <c r="W454" s="27"/>
      <c r="X454" s="65"/>
      <c r="Y454" s="65"/>
      <c r="Z454" s="66"/>
      <c r="AA454" s="67"/>
      <c r="AB454" s="67"/>
      <c r="AC454" s="68"/>
      <c r="AD454" s="67"/>
      <c r="AE454" s="72"/>
      <c r="AF454" s="34"/>
      <c r="AG454" s="69"/>
      <c r="AH454" s="37"/>
      <c r="AI454" s="37"/>
      <c r="AJ454" s="37"/>
      <c r="AM454" s="70"/>
      <c r="AN454" s="70"/>
      <c r="AO454" s="70"/>
      <c r="AQ454" s="72"/>
      <c r="AR454" s="73"/>
      <c r="AS454" s="51"/>
      <c r="AU454" s="73"/>
      <c r="AV454" s="73"/>
      <c r="AW454" s="110"/>
      <c r="AX454" s="46">
        <f>IF([1]!Contratacion2023[[#This Row],[ADICIÓN/PRÓRROGA]]="NO","N/A",[1]!Contratacion2023[[#This Row],[FECHA FIN PRORROGA]])</f>
        <v>0</v>
      </c>
      <c r="AY454" s="59"/>
      <c r="AZ454" s="59"/>
      <c r="BA454" s="59"/>
      <c r="BB454" s="47"/>
      <c r="BC454" s="59"/>
      <c r="BD454" s="59"/>
      <c r="BE454" s="48">
        <f>[1]!Contratacion2023[[#This Row],[VALOR TOTAL DEL CONTRATO]]-[1]!Contratacion2023[[#This Row],[VALOR VIGENTE]]</f>
        <v>0</v>
      </c>
      <c r="BJ454" s="51"/>
      <c r="BL454" s="73"/>
      <c r="BM454" s="51"/>
    </row>
    <row r="455" spans="1:65" x14ac:dyDescent="0.25">
      <c r="A455" s="53"/>
      <c r="H455" s="203"/>
      <c r="I455" s="57"/>
      <c r="K455" s="58"/>
      <c r="L455" s="59"/>
      <c r="N455" s="59"/>
      <c r="O455" s="61"/>
      <c r="P455" s="55"/>
      <c r="Q455" s="57"/>
      <c r="R455" s="62"/>
      <c r="S455" s="59"/>
      <c r="T455" s="63"/>
      <c r="U455" s="123"/>
      <c r="V455" s="64"/>
      <c r="W455" s="27"/>
      <c r="X455" s="65"/>
      <c r="Y455" s="65"/>
      <c r="Z455" s="66"/>
      <c r="AA455" s="67"/>
      <c r="AB455" s="67"/>
      <c r="AC455" s="68"/>
      <c r="AD455" s="67"/>
      <c r="AE455" s="72"/>
      <c r="AF455" s="34"/>
      <c r="AG455" s="69"/>
      <c r="AH455" s="37"/>
      <c r="AI455" s="37"/>
      <c r="AJ455" s="37"/>
      <c r="AM455" s="70"/>
      <c r="AN455" s="70"/>
      <c r="AO455" s="70"/>
      <c r="AQ455" s="72"/>
      <c r="AR455" s="73"/>
      <c r="AS455" s="51"/>
      <c r="AU455" s="73"/>
      <c r="AV455" s="73"/>
      <c r="AW455" s="110"/>
      <c r="AX455" s="46">
        <f>IF([1]!Contratacion2023[[#This Row],[ADICIÓN/PRÓRROGA]]="NO","N/A",[1]!Contratacion2023[[#This Row],[FECHA FIN PRORROGA]])</f>
        <v>0</v>
      </c>
      <c r="AY455" s="59"/>
      <c r="AZ455" s="59"/>
      <c r="BA455" s="59"/>
      <c r="BB455" s="47"/>
      <c r="BC455" s="59"/>
      <c r="BD455" s="59"/>
      <c r="BE455" s="48">
        <f>[1]!Contratacion2023[[#This Row],[VALOR TOTAL DEL CONTRATO]]-[1]!Contratacion2023[[#This Row],[VALOR VIGENTE]]</f>
        <v>0</v>
      </c>
      <c r="BJ455" s="51"/>
      <c r="BL455" s="73"/>
      <c r="BM455" s="51"/>
    </row>
    <row r="456" spans="1:65" x14ac:dyDescent="0.25">
      <c r="A456" s="53"/>
      <c r="H456" s="203"/>
      <c r="I456" s="57"/>
      <c r="K456" s="58"/>
      <c r="L456" s="59"/>
      <c r="N456" s="59"/>
      <c r="O456" s="61"/>
      <c r="P456" s="55"/>
      <c r="Q456" s="57"/>
      <c r="R456" s="62"/>
      <c r="S456" s="59"/>
      <c r="T456" s="63"/>
      <c r="U456" s="123"/>
      <c r="V456" s="64"/>
      <c r="W456" s="27"/>
      <c r="X456" s="65"/>
      <c r="Y456" s="65"/>
      <c r="Z456" s="66"/>
      <c r="AA456" s="67"/>
      <c r="AB456" s="67"/>
      <c r="AC456" s="68"/>
      <c r="AD456" s="67"/>
      <c r="AE456" s="72"/>
      <c r="AF456" s="34"/>
      <c r="AG456" s="69"/>
      <c r="AH456" s="37"/>
      <c r="AI456" s="37"/>
      <c r="AJ456" s="37"/>
      <c r="AM456" s="70"/>
      <c r="AN456" s="70"/>
      <c r="AO456" s="70"/>
      <c r="AQ456" s="72"/>
      <c r="AR456" s="73"/>
      <c r="AS456" s="51"/>
      <c r="AU456" s="73"/>
      <c r="AV456" s="73"/>
      <c r="AW456" s="110"/>
      <c r="AX456" s="46">
        <f>IF([1]!Contratacion2023[[#This Row],[ADICIÓN/PRÓRROGA]]="NO","N/A",[1]!Contratacion2023[[#This Row],[FECHA FIN PRORROGA]])</f>
        <v>0</v>
      </c>
      <c r="AY456" s="59"/>
      <c r="AZ456" s="59"/>
      <c r="BA456" s="59"/>
      <c r="BB456" s="47"/>
      <c r="BC456" s="59"/>
      <c r="BD456" s="59"/>
      <c r="BE456" s="48">
        <f>[1]!Contratacion2023[[#This Row],[VALOR TOTAL DEL CONTRATO]]-[1]!Contratacion2023[[#This Row],[VALOR VIGENTE]]</f>
        <v>0</v>
      </c>
      <c r="BJ456" s="51"/>
      <c r="BL456" s="73"/>
      <c r="BM456" s="51"/>
    </row>
    <row r="457" spans="1:65" x14ac:dyDescent="0.25">
      <c r="A457" s="53"/>
      <c r="H457" s="203"/>
      <c r="I457" s="57"/>
      <c r="K457" s="58"/>
      <c r="L457" s="59"/>
      <c r="N457" s="59"/>
      <c r="O457" s="61"/>
      <c r="P457" s="55"/>
      <c r="Q457" s="57"/>
      <c r="R457" s="62"/>
      <c r="S457" s="59"/>
      <c r="T457" s="63"/>
      <c r="U457" s="123"/>
      <c r="V457" s="64"/>
      <c r="W457" s="27"/>
      <c r="X457" s="65"/>
      <c r="Y457" s="65"/>
      <c r="Z457" s="66"/>
      <c r="AA457" s="67"/>
      <c r="AB457" s="67"/>
      <c r="AC457" s="68"/>
      <c r="AD457" s="67"/>
      <c r="AE457" s="72"/>
      <c r="AF457" s="34"/>
      <c r="AG457" s="69"/>
      <c r="AH457" s="37"/>
      <c r="AI457" s="37"/>
      <c r="AJ457" s="37"/>
      <c r="AM457" s="70"/>
      <c r="AN457" s="70"/>
      <c r="AO457" s="70"/>
      <c r="AQ457" s="72"/>
      <c r="AR457" s="73"/>
      <c r="AS457" s="51"/>
      <c r="AU457" s="73"/>
      <c r="AV457" s="73"/>
      <c r="AW457" s="110"/>
      <c r="AX457" s="46">
        <f>IF([1]!Contratacion2023[[#This Row],[ADICIÓN/PRÓRROGA]]="NO","N/A",[1]!Contratacion2023[[#This Row],[FECHA FIN PRORROGA]])</f>
        <v>0</v>
      </c>
      <c r="AY457" s="59"/>
      <c r="AZ457" s="59"/>
      <c r="BA457" s="59"/>
      <c r="BB457" s="47"/>
      <c r="BC457" s="59"/>
      <c r="BD457" s="59"/>
      <c r="BE457" s="48">
        <f>[1]!Contratacion2023[[#This Row],[VALOR TOTAL DEL CONTRATO]]-[1]!Contratacion2023[[#This Row],[VALOR VIGENTE]]</f>
        <v>0</v>
      </c>
      <c r="BJ457" s="51"/>
      <c r="BL457" s="73"/>
      <c r="BM457" s="51"/>
    </row>
    <row r="458" spans="1:65" x14ac:dyDescent="0.25">
      <c r="A458" s="53"/>
      <c r="H458" s="203"/>
      <c r="I458" s="57"/>
      <c r="K458" s="58"/>
      <c r="L458" s="59"/>
      <c r="N458" s="59"/>
      <c r="O458" s="61"/>
      <c r="P458" s="55"/>
      <c r="Q458" s="57"/>
      <c r="R458" s="62"/>
      <c r="S458" s="59"/>
      <c r="T458" s="63"/>
      <c r="U458" s="123"/>
      <c r="V458" s="64"/>
      <c r="W458" s="27"/>
      <c r="X458" s="65"/>
      <c r="Y458" s="65"/>
      <c r="Z458" s="66"/>
      <c r="AA458" s="67"/>
      <c r="AB458" s="67"/>
      <c r="AC458" s="68"/>
      <c r="AD458" s="67"/>
      <c r="AE458" s="72"/>
      <c r="AF458" s="34"/>
      <c r="AG458" s="69"/>
      <c r="AH458" s="37"/>
      <c r="AI458" s="37"/>
      <c r="AJ458" s="37"/>
      <c r="AM458" s="70"/>
      <c r="AN458" s="70"/>
      <c r="AO458" s="70"/>
      <c r="AQ458" s="72"/>
      <c r="AR458" s="73"/>
      <c r="AS458" s="51"/>
      <c r="AU458" s="73"/>
      <c r="AV458" s="73"/>
      <c r="AW458" s="110"/>
      <c r="AX458" s="46">
        <f>IF([1]!Contratacion2023[[#This Row],[ADICIÓN/PRÓRROGA]]="NO","N/A",[1]!Contratacion2023[[#This Row],[FECHA FIN PRORROGA]])</f>
        <v>0</v>
      </c>
      <c r="AY458" s="59"/>
      <c r="AZ458" s="59"/>
      <c r="BA458" s="59"/>
      <c r="BB458" s="47"/>
      <c r="BC458" s="59"/>
      <c r="BD458" s="59"/>
      <c r="BE458" s="48">
        <f>[1]!Contratacion2023[[#This Row],[VALOR TOTAL DEL CONTRATO]]-[1]!Contratacion2023[[#This Row],[VALOR VIGENTE]]</f>
        <v>0</v>
      </c>
      <c r="BJ458" s="51"/>
      <c r="BL458" s="73"/>
      <c r="BM458" s="51"/>
    </row>
    <row r="459" spans="1:65" x14ac:dyDescent="0.25">
      <c r="A459" s="53"/>
      <c r="H459" s="203"/>
      <c r="I459" s="57"/>
      <c r="K459" s="58"/>
      <c r="L459" s="59"/>
      <c r="N459" s="59"/>
      <c r="O459" s="61"/>
      <c r="P459" s="55"/>
      <c r="Q459" s="57"/>
      <c r="R459" s="62"/>
      <c r="S459" s="59"/>
      <c r="T459" s="63"/>
      <c r="U459" s="123"/>
      <c r="V459" s="64"/>
      <c r="W459" s="27"/>
      <c r="X459" s="65"/>
      <c r="Y459" s="65"/>
      <c r="Z459" s="66"/>
      <c r="AA459" s="67"/>
      <c r="AB459" s="67"/>
      <c r="AC459" s="68"/>
      <c r="AD459" s="67"/>
      <c r="AE459" s="72"/>
      <c r="AF459" s="34"/>
      <c r="AG459" s="69"/>
      <c r="AH459" s="37"/>
      <c r="AI459" s="37"/>
      <c r="AJ459" s="37"/>
      <c r="AM459" s="70"/>
      <c r="AN459" s="70"/>
      <c r="AO459" s="70"/>
      <c r="AQ459" s="72"/>
      <c r="AR459" s="73"/>
      <c r="AS459" s="51"/>
      <c r="AU459" s="73"/>
      <c r="AV459" s="73"/>
      <c r="AW459" s="110"/>
      <c r="AX459" s="46">
        <f>IF([1]!Contratacion2023[[#This Row],[ADICIÓN/PRÓRROGA]]="NO","N/A",[1]!Contratacion2023[[#This Row],[FECHA FIN PRORROGA]])</f>
        <v>0</v>
      </c>
      <c r="AY459" s="59"/>
      <c r="AZ459" s="59"/>
      <c r="BA459" s="59"/>
      <c r="BB459" s="47"/>
      <c r="BC459" s="59"/>
      <c r="BD459" s="59"/>
      <c r="BE459" s="48">
        <f>[1]!Contratacion2023[[#This Row],[VALOR TOTAL DEL CONTRATO]]-[1]!Contratacion2023[[#This Row],[VALOR VIGENTE]]</f>
        <v>0</v>
      </c>
      <c r="BJ459" s="51"/>
      <c r="BL459" s="73"/>
      <c r="BM459" s="51"/>
    </row>
    <row r="460" spans="1:65" x14ac:dyDescent="0.25">
      <c r="A460" s="53"/>
      <c r="H460" s="203"/>
      <c r="I460" s="57"/>
      <c r="K460" s="58"/>
      <c r="L460" s="59"/>
      <c r="N460" s="59"/>
      <c r="O460" s="61"/>
      <c r="P460" s="55"/>
      <c r="Q460" s="57"/>
      <c r="R460" s="62"/>
      <c r="S460" s="59"/>
      <c r="T460" s="63"/>
      <c r="U460" s="123"/>
      <c r="V460" s="64"/>
      <c r="W460" s="27"/>
      <c r="X460" s="65"/>
      <c r="Y460" s="65"/>
      <c r="Z460" s="66"/>
      <c r="AA460" s="67"/>
      <c r="AB460" s="67"/>
      <c r="AC460" s="68"/>
      <c r="AD460" s="67"/>
      <c r="AE460" s="72"/>
      <c r="AF460" s="34"/>
      <c r="AG460" s="69"/>
      <c r="AH460" s="37"/>
      <c r="AI460" s="37"/>
      <c r="AJ460" s="37"/>
      <c r="AM460" s="70"/>
      <c r="AN460" s="70"/>
      <c r="AO460" s="70"/>
      <c r="AQ460" s="72"/>
      <c r="AR460" s="73"/>
      <c r="AS460" s="51"/>
      <c r="AU460" s="73"/>
      <c r="AV460" s="73"/>
      <c r="AW460" s="110"/>
      <c r="AX460" s="46">
        <f>IF([1]!Contratacion2023[[#This Row],[ADICIÓN/PRÓRROGA]]="NO","N/A",[1]!Contratacion2023[[#This Row],[FECHA FIN PRORROGA]])</f>
        <v>0</v>
      </c>
      <c r="AY460" s="59"/>
      <c r="AZ460" s="59"/>
      <c r="BA460" s="59"/>
      <c r="BB460" s="47"/>
      <c r="BC460" s="59"/>
      <c r="BD460" s="59"/>
      <c r="BE460" s="48">
        <f>[1]!Contratacion2023[[#This Row],[VALOR TOTAL DEL CONTRATO]]-[1]!Contratacion2023[[#This Row],[VALOR VIGENTE]]</f>
        <v>0</v>
      </c>
      <c r="BJ460" s="51"/>
      <c r="BL460" s="73"/>
      <c r="BM460" s="51"/>
    </row>
    <row r="461" spans="1:65" x14ac:dyDescent="0.25">
      <c r="A461" s="53"/>
      <c r="H461" s="203"/>
      <c r="I461" s="57"/>
      <c r="K461" s="58"/>
      <c r="L461" s="59"/>
      <c r="N461" s="59"/>
      <c r="O461" s="61"/>
      <c r="P461" s="55"/>
      <c r="Q461" s="57"/>
      <c r="R461" s="62"/>
      <c r="S461" s="59"/>
      <c r="T461" s="63"/>
      <c r="U461" s="123"/>
      <c r="V461" s="64"/>
      <c r="W461" s="27"/>
      <c r="X461" s="65"/>
      <c r="Y461" s="65"/>
      <c r="Z461" s="66"/>
      <c r="AA461" s="67"/>
      <c r="AB461" s="67"/>
      <c r="AC461" s="68"/>
      <c r="AD461" s="67"/>
      <c r="AE461" s="72"/>
      <c r="AF461" s="34"/>
      <c r="AG461" s="69"/>
      <c r="AH461" s="37"/>
      <c r="AI461" s="37"/>
      <c r="AJ461" s="37"/>
      <c r="AM461" s="70"/>
      <c r="AN461" s="70"/>
      <c r="AO461" s="70"/>
      <c r="AQ461" s="72"/>
      <c r="AR461" s="73"/>
      <c r="AS461" s="51"/>
      <c r="AU461" s="73"/>
      <c r="AV461" s="73"/>
      <c r="AW461" s="110"/>
      <c r="AX461" s="46">
        <f>IF([1]!Contratacion2023[[#This Row],[ADICIÓN/PRÓRROGA]]="NO","N/A",[1]!Contratacion2023[[#This Row],[FECHA FIN PRORROGA]])</f>
        <v>0</v>
      </c>
      <c r="AY461" s="59"/>
      <c r="AZ461" s="59"/>
      <c r="BA461" s="59"/>
      <c r="BB461" s="47"/>
      <c r="BC461" s="59"/>
      <c r="BD461" s="59"/>
      <c r="BE461" s="48">
        <f>[1]!Contratacion2023[[#This Row],[VALOR TOTAL DEL CONTRATO]]-[1]!Contratacion2023[[#This Row],[VALOR VIGENTE]]</f>
        <v>0</v>
      </c>
      <c r="BJ461" s="51"/>
      <c r="BL461" s="73"/>
      <c r="BM461" s="51"/>
    </row>
    <row r="462" spans="1:65" x14ac:dyDescent="0.25">
      <c r="A462" s="53"/>
      <c r="H462" s="203"/>
      <c r="I462" s="57"/>
      <c r="K462" s="58"/>
      <c r="L462" s="59"/>
      <c r="N462" s="59"/>
      <c r="O462" s="61"/>
      <c r="P462" s="55"/>
      <c r="Q462" s="57"/>
      <c r="R462" s="62"/>
      <c r="S462" s="59"/>
      <c r="T462" s="63"/>
      <c r="U462" s="123"/>
      <c r="V462" s="64"/>
      <c r="W462" s="27"/>
      <c r="X462" s="65"/>
      <c r="Y462" s="65"/>
      <c r="Z462" s="66"/>
      <c r="AA462" s="67"/>
      <c r="AB462" s="67"/>
      <c r="AC462" s="68"/>
      <c r="AD462" s="67"/>
      <c r="AE462" s="72"/>
      <c r="AF462" s="34"/>
      <c r="AG462" s="69"/>
      <c r="AH462" s="37"/>
      <c r="AI462" s="37"/>
      <c r="AJ462" s="37"/>
      <c r="AM462" s="70"/>
      <c r="AN462" s="70"/>
      <c r="AO462" s="70"/>
      <c r="AQ462" s="72"/>
      <c r="AR462" s="73"/>
      <c r="AS462" s="51"/>
      <c r="AU462" s="73"/>
      <c r="AV462" s="73"/>
      <c r="AW462" s="110"/>
      <c r="AX462" s="46">
        <f>IF([1]!Contratacion2023[[#This Row],[ADICIÓN/PRÓRROGA]]="NO","N/A",[1]!Contratacion2023[[#This Row],[FECHA FIN PRORROGA]])</f>
        <v>0</v>
      </c>
      <c r="AY462" s="59"/>
      <c r="AZ462" s="59"/>
      <c r="BA462" s="59"/>
      <c r="BB462" s="47"/>
      <c r="BC462" s="59"/>
      <c r="BD462" s="59"/>
      <c r="BE462" s="48">
        <f>[1]!Contratacion2023[[#This Row],[VALOR TOTAL DEL CONTRATO]]-[1]!Contratacion2023[[#This Row],[VALOR VIGENTE]]</f>
        <v>0</v>
      </c>
      <c r="BJ462" s="51"/>
      <c r="BL462" s="73"/>
      <c r="BM462" s="51"/>
    </row>
    <row r="463" spans="1:65" x14ac:dyDescent="0.25">
      <c r="A463" s="53"/>
      <c r="H463" s="203"/>
      <c r="I463" s="57"/>
      <c r="K463" s="58"/>
      <c r="L463" s="59"/>
      <c r="N463" s="59"/>
      <c r="O463" s="61"/>
      <c r="P463" s="55"/>
      <c r="Q463" s="57"/>
      <c r="R463" s="62"/>
      <c r="S463" s="59"/>
      <c r="T463" s="63"/>
      <c r="U463" s="123"/>
      <c r="V463" s="64"/>
      <c r="W463" s="27"/>
      <c r="X463" s="65"/>
      <c r="Y463" s="65"/>
      <c r="Z463" s="66"/>
      <c r="AA463" s="67"/>
      <c r="AB463" s="67"/>
      <c r="AC463" s="68"/>
      <c r="AD463" s="67"/>
      <c r="AE463" s="72"/>
      <c r="AF463" s="34"/>
      <c r="AG463" s="69"/>
      <c r="AH463" s="37"/>
      <c r="AI463" s="37"/>
      <c r="AJ463" s="37"/>
      <c r="AM463" s="70"/>
      <c r="AN463" s="70"/>
      <c r="AO463" s="70"/>
      <c r="AQ463" s="72"/>
      <c r="AR463" s="73"/>
      <c r="AS463" s="51"/>
      <c r="AU463" s="73"/>
      <c r="AV463" s="73"/>
      <c r="AW463" s="110"/>
      <c r="AX463" s="46">
        <f>IF([1]!Contratacion2023[[#This Row],[ADICIÓN/PRÓRROGA]]="NO","N/A",[1]!Contratacion2023[[#This Row],[FECHA FIN PRORROGA]])</f>
        <v>0</v>
      </c>
      <c r="AY463" s="59"/>
      <c r="AZ463" s="59"/>
      <c r="BA463" s="59"/>
      <c r="BB463" s="47"/>
      <c r="BC463" s="59"/>
      <c r="BD463" s="59"/>
      <c r="BE463" s="48">
        <f>[1]!Contratacion2023[[#This Row],[VALOR TOTAL DEL CONTRATO]]-[1]!Contratacion2023[[#This Row],[VALOR VIGENTE]]</f>
        <v>0</v>
      </c>
      <c r="BJ463" s="51"/>
      <c r="BL463" s="73"/>
      <c r="BM463" s="51"/>
    </row>
    <row r="464" spans="1:65" x14ac:dyDescent="0.25">
      <c r="A464" s="53"/>
      <c r="H464" s="203"/>
      <c r="I464" s="57"/>
      <c r="K464" s="58"/>
      <c r="L464" s="59"/>
      <c r="N464" s="59"/>
      <c r="O464" s="61"/>
      <c r="P464" s="55"/>
      <c r="Q464" s="57"/>
      <c r="R464" s="62"/>
      <c r="S464" s="59"/>
      <c r="T464" s="63"/>
      <c r="U464" s="123"/>
      <c r="V464" s="64"/>
      <c r="W464" s="27"/>
      <c r="X464" s="65"/>
      <c r="Y464" s="65"/>
      <c r="Z464" s="66"/>
      <c r="AA464" s="67"/>
      <c r="AB464" s="67"/>
      <c r="AC464" s="68"/>
      <c r="AD464" s="67"/>
      <c r="AE464" s="72"/>
      <c r="AF464" s="34"/>
      <c r="AG464" s="69"/>
      <c r="AH464" s="37"/>
      <c r="AI464" s="37"/>
      <c r="AJ464" s="37"/>
      <c r="AM464" s="70"/>
      <c r="AN464" s="70"/>
      <c r="AO464" s="70"/>
      <c r="AQ464" s="72"/>
      <c r="AR464" s="73"/>
      <c r="AS464" s="51"/>
      <c r="AU464" s="73"/>
      <c r="AV464" s="73"/>
      <c r="AW464" s="110"/>
      <c r="AX464" s="46">
        <f>IF([1]!Contratacion2023[[#This Row],[ADICIÓN/PRÓRROGA]]="NO","N/A",[1]!Contratacion2023[[#This Row],[FECHA FIN PRORROGA]])</f>
        <v>0</v>
      </c>
      <c r="AY464" s="59"/>
      <c r="AZ464" s="59"/>
      <c r="BA464" s="59"/>
      <c r="BB464" s="47"/>
      <c r="BC464" s="59"/>
      <c r="BD464" s="59"/>
      <c r="BE464" s="48">
        <f>[1]!Contratacion2023[[#This Row],[VALOR TOTAL DEL CONTRATO]]-[1]!Contratacion2023[[#This Row],[VALOR VIGENTE]]</f>
        <v>0</v>
      </c>
      <c r="BJ464" s="51"/>
      <c r="BL464" s="73"/>
      <c r="BM464" s="51"/>
    </row>
    <row r="465" spans="1:65" x14ac:dyDescent="0.25">
      <c r="A465" s="53"/>
      <c r="H465" s="203"/>
      <c r="I465" s="57"/>
      <c r="K465" s="58"/>
      <c r="L465" s="59"/>
      <c r="N465" s="59"/>
      <c r="O465" s="61"/>
      <c r="P465" s="55"/>
      <c r="Q465" s="57"/>
      <c r="R465" s="62"/>
      <c r="S465" s="59"/>
      <c r="T465" s="63"/>
      <c r="U465" s="123"/>
      <c r="V465" s="64"/>
      <c r="W465" s="27"/>
      <c r="X465" s="65"/>
      <c r="Y465" s="65"/>
      <c r="Z465" s="66"/>
      <c r="AA465" s="67"/>
      <c r="AB465" s="67"/>
      <c r="AC465" s="68"/>
      <c r="AD465" s="67"/>
      <c r="AE465" s="72"/>
      <c r="AF465" s="34"/>
      <c r="AG465" s="69"/>
      <c r="AH465" s="37"/>
      <c r="AI465" s="37"/>
      <c r="AJ465" s="37"/>
      <c r="AM465" s="70"/>
      <c r="AN465" s="70"/>
      <c r="AO465" s="70"/>
      <c r="AQ465" s="72"/>
      <c r="AR465" s="73"/>
      <c r="AS465" s="51"/>
      <c r="AU465" s="73"/>
      <c r="AV465" s="73"/>
      <c r="AW465" s="110"/>
      <c r="AX465" s="46">
        <f>IF([1]!Contratacion2023[[#This Row],[ADICIÓN/PRÓRROGA]]="NO","N/A",[1]!Contratacion2023[[#This Row],[FECHA FIN PRORROGA]])</f>
        <v>0</v>
      </c>
      <c r="AY465" s="59"/>
      <c r="AZ465" s="59"/>
      <c r="BA465" s="59"/>
      <c r="BB465" s="47"/>
      <c r="BC465" s="59"/>
      <c r="BD465" s="59"/>
      <c r="BE465" s="48">
        <f>[1]!Contratacion2023[[#This Row],[VALOR TOTAL DEL CONTRATO]]-[1]!Contratacion2023[[#This Row],[VALOR VIGENTE]]</f>
        <v>0</v>
      </c>
      <c r="BJ465" s="51"/>
      <c r="BL465" s="73"/>
      <c r="BM465" s="51"/>
    </row>
    <row r="466" spans="1:65" x14ac:dyDescent="0.25">
      <c r="A466" s="53"/>
      <c r="H466" s="203"/>
      <c r="I466" s="57"/>
      <c r="K466" s="58"/>
      <c r="L466" s="59"/>
      <c r="N466" s="59"/>
      <c r="O466" s="61"/>
      <c r="P466" s="55"/>
      <c r="Q466" s="57"/>
      <c r="R466" s="62"/>
      <c r="S466" s="59"/>
      <c r="T466" s="63"/>
      <c r="U466" s="123"/>
      <c r="V466" s="64"/>
      <c r="W466" s="27"/>
      <c r="X466" s="65"/>
      <c r="Y466" s="65"/>
      <c r="Z466" s="66"/>
      <c r="AA466" s="67"/>
      <c r="AB466" s="67"/>
      <c r="AC466" s="68"/>
      <c r="AD466" s="67"/>
      <c r="AE466" s="72"/>
      <c r="AF466" s="34"/>
      <c r="AG466" s="69"/>
      <c r="AH466" s="37"/>
      <c r="AI466" s="37"/>
      <c r="AJ466" s="37"/>
      <c r="AM466" s="70"/>
      <c r="AN466" s="70"/>
      <c r="AO466" s="70"/>
      <c r="AQ466" s="72"/>
      <c r="AR466" s="73"/>
      <c r="AS466" s="51"/>
      <c r="AU466" s="73"/>
      <c r="AV466" s="73"/>
      <c r="AW466" s="110"/>
      <c r="AX466" s="46">
        <f>IF([1]!Contratacion2023[[#This Row],[ADICIÓN/PRÓRROGA]]="NO","N/A",[1]!Contratacion2023[[#This Row],[FECHA FIN PRORROGA]])</f>
        <v>0</v>
      </c>
      <c r="AY466" s="59"/>
      <c r="AZ466" s="59"/>
      <c r="BA466" s="59"/>
      <c r="BB466" s="47"/>
      <c r="BC466" s="59"/>
      <c r="BD466" s="59"/>
      <c r="BE466" s="48">
        <f>[1]!Contratacion2023[[#This Row],[VALOR TOTAL DEL CONTRATO]]-[1]!Contratacion2023[[#This Row],[VALOR VIGENTE]]</f>
        <v>0</v>
      </c>
      <c r="BJ466" s="51"/>
      <c r="BL466" s="73"/>
      <c r="BM466" s="51"/>
    </row>
    <row r="467" spans="1:65" x14ac:dyDescent="0.25">
      <c r="A467" s="53"/>
      <c r="H467" s="203"/>
      <c r="I467" s="57"/>
      <c r="K467" s="58"/>
      <c r="L467" s="59"/>
      <c r="N467" s="59"/>
      <c r="O467" s="61"/>
      <c r="P467" s="55"/>
      <c r="Q467" s="57"/>
      <c r="R467" s="62"/>
      <c r="S467" s="59"/>
      <c r="T467" s="63"/>
      <c r="U467" s="123"/>
      <c r="V467" s="64"/>
      <c r="W467" s="27"/>
      <c r="X467" s="65"/>
      <c r="Y467" s="65"/>
      <c r="Z467" s="66"/>
      <c r="AA467" s="67"/>
      <c r="AB467" s="67"/>
      <c r="AC467" s="68"/>
      <c r="AD467" s="67"/>
      <c r="AE467" s="72"/>
      <c r="AF467" s="34"/>
      <c r="AG467" s="69"/>
      <c r="AH467" s="37"/>
      <c r="AI467" s="37"/>
      <c r="AJ467" s="37"/>
      <c r="AM467" s="70"/>
      <c r="AN467" s="70"/>
      <c r="AO467" s="70"/>
      <c r="AQ467" s="72"/>
      <c r="AR467" s="73"/>
      <c r="AS467" s="51"/>
      <c r="AU467" s="73"/>
      <c r="AV467" s="73"/>
      <c r="AW467" s="110"/>
      <c r="AX467" s="46">
        <f>IF([1]!Contratacion2023[[#This Row],[ADICIÓN/PRÓRROGA]]="NO","N/A",[1]!Contratacion2023[[#This Row],[FECHA FIN PRORROGA]])</f>
        <v>0</v>
      </c>
      <c r="AY467" s="59"/>
      <c r="AZ467" s="59"/>
      <c r="BA467" s="59"/>
      <c r="BB467" s="47"/>
      <c r="BC467" s="59"/>
      <c r="BD467" s="59"/>
      <c r="BE467" s="48">
        <f>[1]!Contratacion2023[[#This Row],[VALOR TOTAL DEL CONTRATO]]-[1]!Contratacion2023[[#This Row],[VALOR VIGENTE]]</f>
        <v>0</v>
      </c>
      <c r="BJ467" s="51"/>
      <c r="BL467" s="73"/>
      <c r="BM467" s="51"/>
    </row>
    <row r="468" spans="1:65" x14ac:dyDescent="0.25">
      <c r="A468" s="53"/>
      <c r="H468" s="203"/>
      <c r="I468" s="57"/>
      <c r="K468" s="58"/>
      <c r="L468" s="59"/>
      <c r="N468" s="59"/>
      <c r="O468" s="61"/>
      <c r="P468" s="55"/>
      <c r="Q468" s="57"/>
      <c r="R468" s="62"/>
      <c r="S468" s="59"/>
      <c r="T468" s="63"/>
      <c r="U468" s="123"/>
      <c r="V468" s="64"/>
      <c r="W468" s="27"/>
      <c r="X468" s="65"/>
      <c r="Y468" s="65"/>
      <c r="Z468" s="66"/>
      <c r="AA468" s="67"/>
      <c r="AB468" s="67"/>
      <c r="AC468" s="68"/>
      <c r="AD468" s="67"/>
      <c r="AE468" s="72"/>
      <c r="AF468" s="34"/>
      <c r="AG468" s="69"/>
      <c r="AH468" s="37"/>
      <c r="AI468" s="37"/>
      <c r="AJ468" s="37"/>
      <c r="AM468" s="70"/>
      <c r="AN468" s="70"/>
      <c r="AO468" s="70"/>
      <c r="AQ468" s="72"/>
      <c r="AR468" s="73"/>
      <c r="AS468" s="51"/>
      <c r="AU468" s="73"/>
      <c r="AV468" s="73"/>
      <c r="AW468" s="110"/>
      <c r="AX468" s="46">
        <f>IF([1]!Contratacion2023[[#This Row],[ADICIÓN/PRÓRROGA]]="NO","N/A",[1]!Contratacion2023[[#This Row],[FECHA FIN PRORROGA]])</f>
        <v>0</v>
      </c>
      <c r="AY468" s="59"/>
      <c r="AZ468" s="59"/>
      <c r="BA468" s="59"/>
      <c r="BB468" s="47"/>
      <c r="BC468" s="59"/>
      <c r="BD468" s="59"/>
      <c r="BE468" s="48">
        <f>[1]!Contratacion2023[[#This Row],[VALOR TOTAL DEL CONTRATO]]-[1]!Contratacion2023[[#This Row],[VALOR VIGENTE]]</f>
        <v>0</v>
      </c>
      <c r="BJ468" s="51"/>
      <c r="BL468" s="73"/>
      <c r="BM468" s="51"/>
    </row>
    <row r="469" spans="1:65" x14ac:dyDescent="0.25">
      <c r="A469" s="53"/>
      <c r="H469" s="203"/>
      <c r="I469" s="57"/>
      <c r="K469" s="58"/>
      <c r="L469" s="59"/>
      <c r="N469" s="59"/>
      <c r="O469" s="61"/>
      <c r="P469" s="55"/>
      <c r="Q469" s="57"/>
      <c r="R469" s="62"/>
      <c r="S469" s="59"/>
      <c r="T469" s="63"/>
      <c r="U469" s="123"/>
      <c r="V469" s="64"/>
      <c r="W469" s="27"/>
      <c r="X469" s="65"/>
      <c r="Y469" s="65"/>
      <c r="Z469" s="66"/>
      <c r="AA469" s="67"/>
      <c r="AB469" s="67"/>
      <c r="AC469" s="68"/>
      <c r="AD469" s="67"/>
      <c r="AE469" s="72"/>
      <c r="AF469" s="34"/>
      <c r="AG469" s="69"/>
      <c r="AH469" s="37"/>
      <c r="AI469" s="37"/>
      <c r="AJ469" s="37"/>
      <c r="AM469" s="70"/>
      <c r="AN469" s="70"/>
      <c r="AO469" s="70"/>
      <c r="AQ469" s="72"/>
      <c r="AR469" s="73"/>
      <c r="AS469" s="51"/>
      <c r="AU469" s="73"/>
      <c r="AV469" s="73"/>
      <c r="AW469" s="110"/>
      <c r="AX469" s="46">
        <f>IF([1]!Contratacion2023[[#This Row],[ADICIÓN/PRÓRROGA]]="NO","N/A",[1]!Contratacion2023[[#This Row],[FECHA FIN PRORROGA]])</f>
        <v>0</v>
      </c>
      <c r="AY469" s="59"/>
      <c r="AZ469" s="59"/>
      <c r="BA469" s="59"/>
      <c r="BB469" s="47"/>
      <c r="BC469" s="59"/>
      <c r="BD469" s="59"/>
      <c r="BE469" s="48">
        <f>[1]!Contratacion2023[[#This Row],[VALOR TOTAL DEL CONTRATO]]-[1]!Contratacion2023[[#This Row],[VALOR VIGENTE]]</f>
        <v>0</v>
      </c>
      <c r="BJ469" s="51"/>
      <c r="BL469" s="73"/>
      <c r="BM469" s="51"/>
    </row>
    <row r="470" spans="1:65" x14ac:dyDescent="0.25">
      <c r="A470" s="53"/>
      <c r="H470" s="203"/>
      <c r="I470" s="57"/>
      <c r="K470" s="58"/>
      <c r="L470" s="59"/>
      <c r="N470" s="59"/>
      <c r="O470" s="61"/>
      <c r="P470" s="55"/>
      <c r="Q470" s="57"/>
      <c r="R470" s="62"/>
      <c r="S470" s="59"/>
      <c r="T470" s="63"/>
      <c r="U470" s="123"/>
      <c r="V470" s="64"/>
      <c r="W470" s="27"/>
      <c r="X470" s="65"/>
      <c r="Y470" s="65"/>
      <c r="Z470" s="66"/>
      <c r="AA470" s="67"/>
      <c r="AB470" s="67"/>
      <c r="AC470" s="68"/>
      <c r="AD470" s="67"/>
      <c r="AE470" s="72"/>
      <c r="AF470" s="34"/>
      <c r="AG470" s="69"/>
      <c r="AH470" s="37"/>
      <c r="AI470" s="37"/>
      <c r="AJ470" s="37"/>
      <c r="AM470" s="70"/>
      <c r="AN470" s="70"/>
      <c r="AO470" s="70"/>
      <c r="AQ470" s="72"/>
      <c r="AR470" s="73"/>
      <c r="AS470" s="51"/>
      <c r="AU470" s="73"/>
      <c r="AV470" s="73"/>
      <c r="AW470" s="110"/>
      <c r="AX470" s="46">
        <f>IF([1]!Contratacion2023[[#This Row],[ADICIÓN/PRÓRROGA]]="NO","N/A",[1]!Contratacion2023[[#This Row],[FECHA FIN PRORROGA]])</f>
        <v>0</v>
      </c>
      <c r="AY470" s="59"/>
      <c r="AZ470" s="59"/>
      <c r="BA470" s="59"/>
      <c r="BB470" s="47"/>
      <c r="BC470" s="59"/>
      <c r="BD470" s="59"/>
      <c r="BE470" s="48">
        <f>[1]!Contratacion2023[[#This Row],[VALOR TOTAL DEL CONTRATO]]-[1]!Contratacion2023[[#This Row],[VALOR VIGENTE]]</f>
        <v>0</v>
      </c>
      <c r="BJ470" s="51"/>
      <c r="BL470" s="73"/>
      <c r="BM470" s="51"/>
    </row>
    <row r="471" spans="1:65" x14ac:dyDescent="0.25">
      <c r="A471" s="53"/>
      <c r="H471" s="203"/>
      <c r="I471" s="57"/>
      <c r="K471" s="58"/>
      <c r="L471" s="59"/>
      <c r="N471" s="59"/>
      <c r="O471" s="61"/>
      <c r="P471" s="55"/>
      <c r="Q471" s="57"/>
      <c r="R471" s="62"/>
      <c r="S471" s="59"/>
      <c r="T471" s="63"/>
      <c r="U471" s="123"/>
      <c r="V471" s="64"/>
      <c r="W471" s="27"/>
      <c r="X471" s="65"/>
      <c r="Y471" s="65"/>
      <c r="Z471" s="66"/>
      <c r="AA471" s="67"/>
      <c r="AB471" s="67"/>
      <c r="AC471" s="68"/>
      <c r="AD471" s="67"/>
      <c r="AE471" s="72"/>
      <c r="AF471" s="34"/>
      <c r="AG471" s="69"/>
      <c r="AH471" s="37"/>
      <c r="AI471" s="37"/>
      <c r="AJ471" s="37"/>
      <c r="AM471" s="70"/>
      <c r="AN471" s="70"/>
      <c r="AO471" s="70"/>
      <c r="AQ471" s="72"/>
      <c r="AR471" s="73"/>
      <c r="AS471" s="51"/>
      <c r="AU471" s="73"/>
      <c r="AV471" s="73"/>
      <c r="AW471" s="110"/>
      <c r="AX471" s="46">
        <f>IF([1]!Contratacion2023[[#This Row],[ADICIÓN/PRÓRROGA]]="NO","N/A",[1]!Contratacion2023[[#This Row],[FECHA FIN PRORROGA]])</f>
        <v>0</v>
      </c>
      <c r="AY471" s="59"/>
      <c r="AZ471" s="59"/>
      <c r="BA471" s="59"/>
      <c r="BB471" s="47"/>
      <c r="BC471" s="59"/>
      <c r="BD471" s="59"/>
      <c r="BE471" s="48">
        <f>[1]!Contratacion2023[[#This Row],[VALOR TOTAL DEL CONTRATO]]-[1]!Contratacion2023[[#This Row],[VALOR VIGENTE]]</f>
        <v>0</v>
      </c>
      <c r="BJ471" s="51"/>
      <c r="BL471" s="73"/>
      <c r="BM471" s="51"/>
    </row>
    <row r="472" spans="1:65" x14ac:dyDescent="0.25">
      <c r="A472" s="53"/>
      <c r="H472" s="203"/>
      <c r="I472" s="57"/>
      <c r="K472" s="58"/>
      <c r="L472" s="59"/>
      <c r="N472" s="59"/>
      <c r="O472" s="61"/>
      <c r="P472" s="55"/>
      <c r="Q472" s="57"/>
      <c r="R472" s="62"/>
      <c r="S472" s="59"/>
      <c r="T472" s="63"/>
      <c r="U472" s="123"/>
      <c r="V472" s="64"/>
      <c r="W472" s="27"/>
      <c r="X472" s="65"/>
      <c r="Y472" s="65"/>
      <c r="Z472" s="66"/>
      <c r="AA472" s="67"/>
      <c r="AB472" s="67"/>
      <c r="AC472" s="68"/>
      <c r="AD472" s="67"/>
      <c r="AE472" s="72"/>
      <c r="AF472" s="34"/>
      <c r="AG472" s="69"/>
      <c r="AH472" s="37"/>
      <c r="AI472" s="37"/>
      <c r="AJ472" s="37"/>
      <c r="AM472" s="70"/>
      <c r="AN472" s="70"/>
      <c r="AO472" s="70"/>
      <c r="AQ472" s="72"/>
      <c r="AR472" s="73"/>
      <c r="AS472" s="51"/>
      <c r="AU472" s="73"/>
      <c r="AV472" s="73"/>
      <c r="AW472" s="110"/>
      <c r="AX472" s="46">
        <f>IF([1]!Contratacion2023[[#This Row],[ADICIÓN/PRÓRROGA]]="NO","N/A",[1]!Contratacion2023[[#This Row],[FECHA FIN PRORROGA]])</f>
        <v>0</v>
      </c>
      <c r="AY472" s="59"/>
      <c r="AZ472" s="59"/>
      <c r="BA472" s="59"/>
      <c r="BB472" s="47"/>
      <c r="BC472" s="59"/>
      <c r="BD472" s="59"/>
      <c r="BE472" s="48">
        <f>[1]!Contratacion2023[[#This Row],[VALOR TOTAL DEL CONTRATO]]-[1]!Contratacion2023[[#This Row],[VALOR VIGENTE]]</f>
        <v>0</v>
      </c>
      <c r="BJ472" s="51"/>
      <c r="BL472" s="73"/>
      <c r="BM472" s="51"/>
    </row>
    <row r="473" spans="1:65" x14ac:dyDescent="0.25">
      <c r="A473" s="53"/>
      <c r="H473" s="203"/>
      <c r="I473" s="57"/>
      <c r="K473" s="58"/>
      <c r="L473" s="59"/>
      <c r="N473" s="59"/>
      <c r="O473" s="61"/>
      <c r="P473" s="55"/>
      <c r="Q473" s="57"/>
      <c r="R473" s="62"/>
      <c r="S473" s="59"/>
      <c r="T473" s="63"/>
      <c r="U473" s="123"/>
      <c r="V473" s="64"/>
      <c r="W473" s="27"/>
      <c r="X473" s="65"/>
      <c r="Y473" s="65"/>
      <c r="Z473" s="66"/>
      <c r="AA473" s="67"/>
      <c r="AB473" s="67"/>
      <c r="AC473" s="68"/>
      <c r="AD473" s="67"/>
      <c r="AE473" s="72"/>
      <c r="AF473" s="34"/>
      <c r="AG473" s="69"/>
      <c r="AH473" s="37"/>
      <c r="AI473" s="37"/>
      <c r="AJ473" s="37"/>
      <c r="AM473" s="70"/>
      <c r="AN473" s="70"/>
      <c r="AO473" s="70"/>
      <c r="AQ473" s="72"/>
      <c r="AR473" s="73"/>
      <c r="AS473" s="51"/>
      <c r="AU473" s="73"/>
      <c r="AV473" s="73"/>
      <c r="AW473" s="110"/>
      <c r="AX473" s="46">
        <f>IF([1]!Contratacion2023[[#This Row],[ADICIÓN/PRÓRROGA]]="NO","N/A",[1]!Contratacion2023[[#This Row],[FECHA FIN PRORROGA]])</f>
        <v>0</v>
      </c>
      <c r="AY473" s="59"/>
      <c r="AZ473" s="59"/>
      <c r="BA473" s="59"/>
      <c r="BB473" s="47"/>
      <c r="BC473" s="59"/>
      <c r="BD473" s="59"/>
      <c r="BE473" s="48">
        <f>[1]!Contratacion2023[[#This Row],[VALOR TOTAL DEL CONTRATO]]-[1]!Contratacion2023[[#This Row],[VALOR VIGENTE]]</f>
        <v>0</v>
      </c>
      <c r="BJ473" s="51"/>
      <c r="BL473" s="73"/>
      <c r="BM473" s="51"/>
    </row>
    <row r="474" spans="1:65" x14ac:dyDescent="0.25">
      <c r="A474" s="53"/>
      <c r="H474" s="203"/>
      <c r="I474" s="57"/>
      <c r="K474" s="58"/>
      <c r="L474" s="59"/>
      <c r="N474" s="59"/>
      <c r="O474" s="61"/>
      <c r="P474" s="55"/>
      <c r="Q474" s="57"/>
      <c r="R474" s="62"/>
      <c r="S474" s="59"/>
      <c r="T474" s="63"/>
      <c r="U474" s="123"/>
      <c r="V474" s="64"/>
      <c r="W474" s="27"/>
      <c r="X474" s="65"/>
      <c r="Y474" s="65"/>
      <c r="Z474" s="66"/>
      <c r="AA474" s="67"/>
      <c r="AB474" s="67"/>
      <c r="AC474" s="68"/>
      <c r="AD474" s="67"/>
      <c r="AE474" s="72"/>
      <c r="AF474" s="34"/>
      <c r="AG474" s="69"/>
      <c r="AH474" s="37"/>
      <c r="AI474" s="37"/>
      <c r="AJ474" s="37"/>
      <c r="AM474" s="70"/>
      <c r="AN474" s="70"/>
      <c r="AO474" s="70"/>
      <c r="AQ474" s="72"/>
      <c r="AR474" s="73"/>
      <c r="AS474" s="51"/>
      <c r="AU474" s="73"/>
      <c r="AV474" s="73"/>
      <c r="AW474" s="110"/>
      <c r="AX474" s="46">
        <f>IF([1]!Contratacion2023[[#This Row],[ADICIÓN/PRÓRROGA]]="NO","N/A",[1]!Contratacion2023[[#This Row],[FECHA FIN PRORROGA]])</f>
        <v>0</v>
      </c>
      <c r="AY474" s="59"/>
      <c r="AZ474" s="59"/>
      <c r="BA474" s="59"/>
      <c r="BB474" s="47"/>
      <c r="BC474" s="59"/>
      <c r="BD474" s="59"/>
      <c r="BE474" s="48">
        <f>[1]!Contratacion2023[[#This Row],[VALOR TOTAL DEL CONTRATO]]-[1]!Contratacion2023[[#This Row],[VALOR VIGENTE]]</f>
        <v>0</v>
      </c>
      <c r="BJ474" s="51"/>
      <c r="BL474" s="73"/>
      <c r="BM474" s="51"/>
    </row>
    <row r="475" spans="1:65" x14ac:dyDescent="0.25">
      <c r="A475" s="53"/>
      <c r="H475" s="203"/>
      <c r="I475" s="57"/>
      <c r="K475" s="58"/>
      <c r="L475" s="59"/>
      <c r="N475" s="59"/>
      <c r="O475" s="61"/>
      <c r="P475" s="55"/>
      <c r="Q475" s="57"/>
      <c r="R475" s="62"/>
      <c r="S475" s="59"/>
      <c r="T475" s="63"/>
      <c r="U475" s="123"/>
      <c r="V475" s="64"/>
      <c r="W475" s="27"/>
      <c r="X475" s="65"/>
      <c r="Y475" s="65"/>
      <c r="Z475" s="66"/>
      <c r="AA475" s="67"/>
      <c r="AB475" s="67"/>
      <c r="AC475" s="68"/>
      <c r="AD475" s="67"/>
      <c r="AE475" s="72"/>
      <c r="AF475" s="34"/>
      <c r="AG475" s="69"/>
      <c r="AH475" s="37"/>
      <c r="AI475" s="37"/>
      <c r="AJ475" s="37"/>
      <c r="AM475" s="70"/>
      <c r="AN475" s="70"/>
      <c r="AO475" s="70"/>
      <c r="AQ475" s="72"/>
      <c r="AR475" s="73"/>
      <c r="AS475" s="51"/>
      <c r="AU475" s="73"/>
      <c r="AV475" s="73"/>
      <c r="AW475" s="110"/>
      <c r="AX475" s="46">
        <f>IF([1]!Contratacion2023[[#This Row],[ADICIÓN/PRÓRROGA]]="NO","N/A",[1]!Contratacion2023[[#This Row],[FECHA FIN PRORROGA]])</f>
        <v>0</v>
      </c>
      <c r="AY475" s="59"/>
      <c r="AZ475" s="59"/>
      <c r="BA475" s="59"/>
      <c r="BB475" s="47"/>
      <c r="BC475" s="59"/>
      <c r="BD475" s="59"/>
      <c r="BE475" s="48">
        <f>[1]!Contratacion2023[[#This Row],[VALOR TOTAL DEL CONTRATO]]-[1]!Contratacion2023[[#This Row],[VALOR VIGENTE]]</f>
        <v>0</v>
      </c>
      <c r="BJ475" s="51"/>
      <c r="BL475" s="73"/>
      <c r="BM475" s="51"/>
    </row>
    <row r="476" spans="1:65" x14ac:dyDescent="0.25">
      <c r="A476" s="53"/>
      <c r="H476" s="203"/>
      <c r="I476" s="57"/>
      <c r="K476" s="58"/>
      <c r="L476" s="59"/>
      <c r="N476" s="59"/>
      <c r="O476" s="61"/>
      <c r="P476" s="55"/>
      <c r="Q476" s="57"/>
      <c r="R476" s="62"/>
      <c r="S476" s="59"/>
      <c r="T476" s="63"/>
      <c r="U476" s="123"/>
      <c r="V476" s="64"/>
      <c r="W476" s="27"/>
      <c r="X476" s="65"/>
      <c r="Y476" s="65"/>
      <c r="Z476" s="66"/>
      <c r="AA476" s="67"/>
      <c r="AB476" s="67"/>
      <c r="AC476" s="68"/>
      <c r="AD476" s="67"/>
      <c r="AE476" s="72"/>
      <c r="AF476" s="34"/>
      <c r="AG476" s="69"/>
      <c r="AH476" s="37"/>
      <c r="AI476" s="37"/>
      <c r="AJ476" s="37"/>
      <c r="AM476" s="70"/>
      <c r="AN476" s="70"/>
      <c r="AO476" s="70"/>
      <c r="AQ476" s="72"/>
      <c r="AR476" s="73"/>
      <c r="AS476" s="51"/>
      <c r="AU476" s="73"/>
      <c r="AV476" s="73"/>
      <c r="AW476" s="110"/>
      <c r="AX476" s="46">
        <f>IF([1]!Contratacion2023[[#This Row],[ADICIÓN/PRÓRROGA]]="NO","N/A",[1]!Contratacion2023[[#This Row],[FECHA FIN PRORROGA]])</f>
        <v>0</v>
      </c>
      <c r="AY476" s="59"/>
      <c r="AZ476" s="59"/>
      <c r="BA476" s="59"/>
      <c r="BB476" s="47"/>
      <c r="BC476" s="59"/>
      <c r="BD476" s="59"/>
      <c r="BE476" s="48">
        <f>[1]!Contratacion2023[[#This Row],[VALOR TOTAL DEL CONTRATO]]-[1]!Contratacion2023[[#This Row],[VALOR VIGENTE]]</f>
        <v>0</v>
      </c>
      <c r="BJ476" s="51"/>
      <c r="BL476" s="73"/>
      <c r="BM476" s="51"/>
    </row>
    <row r="477" spans="1:65" x14ac:dyDescent="0.25">
      <c r="A477" s="53"/>
      <c r="H477" s="203"/>
      <c r="I477" s="57"/>
      <c r="K477" s="58"/>
      <c r="L477" s="59"/>
      <c r="N477" s="59"/>
      <c r="O477" s="61"/>
      <c r="P477" s="55"/>
      <c r="Q477" s="57"/>
      <c r="R477" s="62"/>
      <c r="S477" s="59"/>
      <c r="T477" s="63"/>
      <c r="U477" s="123"/>
      <c r="V477" s="64"/>
      <c r="W477" s="27"/>
      <c r="X477" s="65"/>
      <c r="Y477" s="65"/>
      <c r="Z477" s="66"/>
      <c r="AA477" s="67"/>
      <c r="AB477" s="67"/>
      <c r="AC477" s="68"/>
      <c r="AD477" s="67"/>
      <c r="AE477" s="72"/>
      <c r="AF477" s="34"/>
      <c r="AG477" s="69"/>
      <c r="AH477" s="37"/>
      <c r="AI477" s="37"/>
      <c r="AJ477" s="37"/>
      <c r="AM477" s="70"/>
      <c r="AN477" s="70"/>
      <c r="AO477" s="70"/>
      <c r="AQ477" s="72"/>
      <c r="AR477" s="73"/>
      <c r="AS477" s="51"/>
      <c r="AU477" s="73"/>
      <c r="AV477" s="73"/>
      <c r="AW477" s="110"/>
      <c r="AX477" s="46">
        <f>IF([1]!Contratacion2023[[#This Row],[ADICIÓN/PRÓRROGA]]="NO","N/A",[1]!Contratacion2023[[#This Row],[FECHA FIN PRORROGA]])</f>
        <v>0</v>
      </c>
      <c r="AY477" s="59"/>
      <c r="AZ477" s="59"/>
      <c r="BA477" s="59"/>
      <c r="BB477" s="47"/>
      <c r="BC477" s="59"/>
      <c r="BD477" s="59"/>
      <c r="BE477" s="48">
        <f>[1]!Contratacion2023[[#This Row],[VALOR TOTAL DEL CONTRATO]]-[1]!Contratacion2023[[#This Row],[VALOR VIGENTE]]</f>
        <v>0</v>
      </c>
      <c r="BJ477" s="51"/>
      <c r="BL477" s="73"/>
      <c r="BM477" s="51"/>
    </row>
    <row r="478" spans="1:65" x14ac:dyDescent="0.25">
      <c r="A478" s="53"/>
      <c r="H478" s="203"/>
      <c r="I478" s="57"/>
      <c r="K478" s="58"/>
      <c r="L478" s="59"/>
      <c r="N478" s="59"/>
      <c r="O478" s="61"/>
      <c r="P478" s="55"/>
      <c r="Q478" s="57"/>
      <c r="R478" s="62"/>
      <c r="S478" s="59"/>
      <c r="T478" s="63"/>
      <c r="U478" s="123"/>
      <c r="V478" s="64"/>
      <c r="W478" s="27"/>
      <c r="X478" s="65"/>
      <c r="Y478" s="65"/>
      <c r="Z478" s="66"/>
      <c r="AA478" s="67"/>
      <c r="AB478" s="67"/>
      <c r="AC478" s="68"/>
      <c r="AD478" s="67"/>
      <c r="AE478" s="72"/>
      <c r="AF478" s="34"/>
      <c r="AG478" s="69"/>
      <c r="AH478" s="37"/>
      <c r="AI478" s="37"/>
      <c r="AJ478" s="37"/>
      <c r="AM478" s="70"/>
      <c r="AN478" s="70"/>
      <c r="AO478" s="70"/>
      <c r="AQ478" s="72"/>
      <c r="AR478" s="73"/>
      <c r="AS478" s="51"/>
      <c r="AU478" s="73"/>
      <c r="AV478" s="73"/>
      <c r="AW478" s="110"/>
      <c r="AX478" s="46">
        <f>IF([1]!Contratacion2023[[#This Row],[ADICIÓN/PRÓRROGA]]="NO","N/A",[1]!Contratacion2023[[#This Row],[FECHA FIN PRORROGA]])</f>
        <v>0</v>
      </c>
      <c r="AY478" s="59"/>
      <c r="AZ478" s="59"/>
      <c r="BA478" s="59"/>
      <c r="BB478" s="47"/>
      <c r="BC478" s="59"/>
      <c r="BD478" s="59"/>
      <c r="BE478" s="48">
        <f>[1]!Contratacion2023[[#This Row],[VALOR TOTAL DEL CONTRATO]]-[1]!Contratacion2023[[#This Row],[VALOR VIGENTE]]</f>
        <v>0</v>
      </c>
      <c r="BJ478" s="51"/>
      <c r="BL478" s="73"/>
      <c r="BM478" s="51"/>
    </row>
    <row r="479" spans="1:65" x14ac:dyDescent="0.25">
      <c r="A479" s="53"/>
      <c r="H479" s="203"/>
      <c r="I479" s="57"/>
      <c r="K479" s="58"/>
      <c r="L479" s="59"/>
      <c r="N479" s="59"/>
      <c r="O479" s="61"/>
      <c r="P479" s="55"/>
      <c r="Q479" s="57"/>
      <c r="R479" s="62"/>
      <c r="S479" s="59"/>
      <c r="T479" s="63"/>
      <c r="U479" s="123"/>
      <c r="V479" s="64"/>
      <c r="W479" s="27"/>
      <c r="X479" s="65"/>
      <c r="Y479" s="65"/>
      <c r="Z479" s="66"/>
      <c r="AA479" s="67"/>
      <c r="AB479" s="67"/>
      <c r="AC479" s="68"/>
      <c r="AD479" s="67"/>
      <c r="AE479" s="72"/>
      <c r="AF479" s="34"/>
      <c r="AG479" s="69"/>
      <c r="AH479" s="37"/>
      <c r="AI479" s="37"/>
      <c r="AJ479" s="37"/>
      <c r="AM479" s="70"/>
      <c r="AN479" s="70"/>
      <c r="AO479" s="70"/>
      <c r="AQ479" s="72"/>
      <c r="AR479" s="73"/>
      <c r="AS479" s="51"/>
      <c r="AU479" s="73"/>
      <c r="AV479" s="73"/>
      <c r="AW479" s="110"/>
      <c r="AX479" s="46">
        <f>IF([1]!Contratacion2023[[#This Row],[ADICIÓN/PRÓRROGA]]="NO","N/A",[1]!Contratacion2023[[#This Row],[FECHA FIN PRORROGA]])</f>
        <v>0</v>
      </c>
      <c r="AY479" s="59"/>
      <c r="AZ479" s="59"/>
      <c r="BA479" s="59"/>
      <c r="BB479" s="47"/>
      <c r="BC479" s="59"/>
      <c r="BD479" s="59"/>
      <c r="BE479" s="48">
        <f>[1]!Contratacion2023[[#This Row],[VALOR TOTAL DEL CONTRATO]]-[1]!Contratacion2023[[#This Row],[VALOR VIGENTE]]</f>
        <v>0</v>
      </c>
      <c r="BJ479" s="51"/>
      <c r="BL479" s="73"/>
      <c r="BM479" s="51"/>
    </row>
    <row r="480" spans="1:65" x14ac:dyDescent="0.25">
      <c r="A480" s="53"/>
      <c r="H480" s="203"/>
      <c r="I480" s="57"/>
      <c r="K480" s="58"/>
      <c r="L480" s="59"/>
      <c r="N480" s="59"/>
      <c r="O480" s="61"/>
      <c r="P480" s="55"/>
      <c r="Q480" s="57"/>
      <c r="R480" s="62"/>
      <c r="S480" s="59"/>
      <c r="T480" s="63"/>
      <c r="U480" s="123"/>
      <c r="V480" s="64"/>
      <c r="W480" s="27"/>
      <c r="X480" s="65"/>
      <c r="Y480" s="65"/>
      <c r="Z480" s="66"/>
      <c r="AA480" s="67"/>
      <c r="AB480" s="67"/>
      <c r="AC480" s="68"/>
      <c r="AD480" s="67"/>
      <c r="AE480" s="72"/>
      <c r="AF480" s="34"/>
      <c r="AG480" s="69"/>
      <c r="AH480" s="37"/>
      <c r="AI480" s="37"/>
      <c r="AJ480" s="37"/>
      <c r="AM480" s="70"/>
      <c r="AN480" s="70"/>
      <c r="AO480" s="70"/>
      <c r="AQ480" s="72"/>
      <c r="AR480" s="73"/>
      <c r="AS480" s="51"/>
      <c r="AU480" s="73"/>
      <c r="AV480" s="73"/>
      <c r="AW480" s="110"/>
      <c r="AX480" s="46">
        <f>IF([1]!Contratacion2023[[#This Row],[ADICIÓN/PRÓRROGA]]="NO","N/A",[1]!Contratacion2023[[#This Row],[FECHA FIN PRORROGA]])</f>
        <v>0</v>
      </c>
      <c r="AY480" s="59"/>
      <c r="AZ480" s="59"/>
      <c r="BA480" s="59"/>
      <c r="BB480" s="47"/>
      <c r="BC480" s="59"/>
      <c r="BD480" s="59"/>
      <c r="BE480" s="48">
        <f>[1]!Contratacion2023[[#This Row],[VALOR TOTAL DEL CONTRATO]]-[1]!Contratacion2023[[#This Row],[VALOR VIGENTE]]</f>
        <v>0</v>
      </c>
      <c r="BJ480" s="51"/>
      <c r="BL480" s="73"/>
      <c r="BM480" s="51"/>
    </row>
    <row r="481" spans="1:65" x14ac:dyDescent="0.25">
      <c r="A481" s="53"/>
      <c r="H481" s="203"/>
      <c r="I481" s="57"/>
      <c r="K481" s="58"/>
      <c r="L481" s="59"/>
      <c r="N481" s="59"/>
      <c r="O481" s="61"/>
      <c r="P481" s="55"/>
      <c r="Q481" s="57"/>
      <c r="R481" s="62"/>
      <c r="S481" s="59"/>
      <c r="T481" s="63"/>
      <c r="U481" s="123"/>
      <c r="V481" s="64"/>
      <c r="W481" s="27"/>
      <c r="X481" s="65"/>
      <c r="Y481" s="65"/>
      <c r="Z481" s="66"/>
      <c r="AA481" s="67"/>
      <c r="AB481" s="67"/>
      <c r="AC481" s="68"/>
      <c r="AD481" s="67"/>
      <c r="AE481" s="72"/>
      <c r="AF481" s="34"/>
      <c r="AG481" s="69"/>
      <c r="AH481" s="37"/>
      <c r="AI481" s="37"/>
      <c r="AJ481" s="37"/>
      <c r="AM481" s="70"/>
      <c r="AN481" s="70"/>
      <c r="AO481" s="70"/>
      <c r="AQ481" s="72"/>
      <c r="AR481" s="73"/>
      <c r="AS481" s="51"/>
      <c r="AU481" s="73"/>
      <c r="AV481" s="73"/>
      <c r="AW481" s="110"/>
      <c r="AX481" s="46">
        <f>IF([1]!Contratacion2023[[#This Row],[ADICIÓN/PRÓRROGA]]="NO","N/A",[1]!Contratacion2023[[#This Row],[FECHA FIN PRORROGA]])</f>
        <v>0</v>
      </c>
      <c r="AY481" s="59"/>
      <c r="AZ481" s="59"/>
      <c r="BA481" s="59"/>
      <c r="BB481" s="47"/>
      <c r="BC481" s="59"/>
      <c r="BD481" s="59"/>
      <c r="BE481" s="48">
        <f>[1]!Contratacion2023[[#This Row],[VALOR TOTAL DEL CONTRATO]]-[1]!Contratacion2023[[#This Row],[VALOR VIGENTE]]</f>
        <v>0</v>
      </c>
      <c r="BJ481" s="51"/>
      <c r="BL481" s="73"/>
      <c r="BM481" s="51"/>
    </row>
    <row r="482" spans="1:65" x14ac:dyDescent="0.25">
      <c r="A482" s="53"/>
      <c r="H482" s="203"/>
      <c r="I482" s="57"/>
      <c r="K482" s="58"/>
      <c r="L482" s="59"/>
      <c r="N482" s="59"/>
      <c r="O482" s="61"/>
      <c r="P482" s="55"/>
      <c r="Q482" s="57"/>
      <c r="R482" s="62"/>
      <c r="S482" s="59"/>
      <c r="T482" s="63"/>
      <c r="U482" s="123"/>
      <c r="V482" s="64"/>
      <c r="W482" s="27"/>
      <c r="X482" s="65"/>
      <c r="Y482" s="65"/>
      <c r="Z482" s="66"/>
      <c r="AA482" s="67"/>
      <c r="AB482" s="67"/>
      <c r="AC482" s="68"/>
      <c r="AD482" s="67"/>
      <c r="AE482" s="72"/>
      <c r="AF482" s="34"/>
      <c r="AG482" s="69"/>
      <c r="AH482" s="37"/>
      <c r="AI482" s="37"/>
      <c r="AJ482" s="37"/>
      <c r="AM482" s="70"/>
      <c r="AN482" s="70"/>
      <c r="AO482" s="70"/>
      <c r="AQ482" s="72"/>
      <c r="AR482" s="73"/>
      <c r="AS482" s="51"/>
      <c r="AU482" s="73"/>
      <c r="AV482" s="73"/>
      <c r="AW482" s="110"/>
      <c r="AX482" s="46">
        <f>IF([1]!Contratacion2023[[#This Row],[ADICIÓN/PRÓRROGA]]="NO","N/A",[1]!Contratacion2023[[#This Row],[FECHA FIN PRORROGA]])</f>
        <v>0</v>
      </c>
      <c r="AY482" s="59"/>
      <c r="AZ482" s="59"/>
      <c r="BA482" s="59"/>
      <c r="BB482" s="47"/>
      <c r="BC482" s="59"/>
      <c r="BD482" s="59"/>
      <c r="BE482" s="48">
        <f>[1]!Contratacion2023[[#This Row],[VALOR TOTAL DEL CONTRATO]]-[1]!Contratacion2023[[#This Row],[VALOR VIGENTE]]</f>
        <v>0</v>
      </c>
      <c r="BJ482" s="51"/>
      <c r="BL482" s="73"/>
      <c r="BM482" s="51"/>
    </row>
    <row r="483" spans="1:65" x14ac:dyDescent="0.25">
      <c r="A483" s="53"/>
      <c r="H483" s="203"/>
      <c r="I483" s="57"/>
      <c r="K483" s="58"/>
      <c r="L483" s="59"/>
      <c r="N483" s="59"/>
      <c r="O483" s="61"/>
      <c r="P483" s="55"/>
      <c r="Q483" s="57"/>
      <c r="R483" s="62"/>
      <c r="S483" s="59"/>
      <c r="T483" s="63"/>
      <c r="U483" s="123"/>
      <c r="V483" s="64"/>
      <c r="W483" s="27"/>
      <c r="X483" s="65"/>
      <c r="Y483" s="65"/>
      <c r="Z483" s="66"/>
      <c r="AA483" s="67"/>
      <c r="AB483" s="67"/>
      <c r="AC483" s="68"/>
      <c r="AD483" s="67"/>
      <c r="AE483" s="72"/>
      <c r="AF483" s="34"/>
      <c r="AG483" s="69"/>
      <c r="AH483" s="37"/>
      <c r="AI483" s="37"/>
      <c r="AJ483" s="37"/>
      <c r="AM483" s="70"/>
      <c r="AN483" s="70"/>
      <c r="AO483" s="70"/>
      <c r="AQ483" s="72"/>
      <c r="AR483" s="73"/>
      <c r="AS483" s="51"/>
      <c r="AU483" s="73"/>
      <c r="AV483" s="73"/>
      <c r="AW483" s="110"/>
      <c r="AX483" s="46">
        <f>IF([1]!Contratacion2023[[#This Row],[ADICIÓN/PRÓRROGA]]="NO","N/A",[1]!Contratacion2023[[#This Row],[FECHA FIN PRORROGA]])</f>
        <v>0</v>
      </c>
      <c r="AY483" s="59"/>
      <c r="AZ483" s="59"/>
      <c r="BA483" s="59"/>
      <c r="BB483" s="47"/>
      <c r="BC483" s="59"/>
      <c r="BD483" s="59"/>
      <c r="BE483" s="48">
        <f>[1]!Contratacion2023[[#This Row],[VALOR TOTAL DEL CONTRATO]]-[1]!Contratacion2023[[#This Row],[VALOR VIGENTE]]</f>
        <v>0</v>
      </c>
      <c r="BJ483" s="51"/>
      <c r="BL483" s="73"/>
      <c r="BM483" s="51"/>
    </row>
    <row r="484" spans="1:65" x14ac:dyDescent="0.25">
      <c r="A484" s="53"/>
      <c r="H484" s="203"/>
      <c r="I484" s="57"/>
      <c r="K484" s="58"/>
      <c r="L484" s="59"/>
      <c r="N484" s="59"/>
      <c r="O484" s="61"/>
      <c r="P484" s="55"/>
      <c r="Q484" s="57"/>
      <c r="R484" s="62"/>
      <c r="S484" s="59"/>
      <c r="T484" s="63"/>
      <c r="U484" s="123"/>
      <c r="V484" s="64"/>
      <c r="W484" s="27"/>
      <c r="X484" s="65"/>
      <c r="Y484" s="65"/>
      <c r="Z484" s="66"/>
      <c r="AA484" s="67"/>
      <c r="AB484" s="67"/>
      <c r="AC484" s="68"/>
      <c r="AD484" s="67"/>
      <c r="AE484" s="72"/>
      <c r="AF484" s="34"/>
      <c r="AG484" s="69"/>
      <c r="AH484" s="37"/>
      <c r="AI484" s="37"/>
      <c r="AJ484" s="37"/>
      <c r="AM484" s="70"/>
      <c r="AN484" s="70"/>
      <c r="AO484" s="70"/>
      <c r="AQ484" s="72"/>
      <c r="AR484" s="73"/>
      <c r="AS484" s="51"/>
      <c r="AU484" s="73"/>
      <c r="AV484" s="73"/>
      <c r="AW484" s="110"/>
      <c r="AX484" s="46">
        <f>IF([1]!Contratacion2023[[#This Row],[ADICIÓN/PRÓRROGA]]="NO","N/A",[1]!Contratacion2023[[#This Row],[FECHA FIN PRORROGA]])</f>
        <v>0</v>
      </c>
      <c r="AY484" s="59"/>
      <c r="AZ484" s="59"/>
      <c r="BA484" s="59"/>
      <c r="BB484" s="47"/>
      <c r="BC484" s="59"/>
      <c r="BD484" s="59"/>
      <c r="BE484" s="48">
        <f>[1]!Contratacion2023[[#This Row],[VALOR TOTAL DEL CONTRATO]]-[1]!Contratacion2023[[#This Row],[VALOR VIGENTE]]</f>
        <v>0</v>
      </c>
      <c r="BJ484" s="51"/>
      <c r="BL484" s="73"/>
      <c r="BM484" s="51"/>
    </row>
    <row r="485" spans="1:65" x14ac:dyDescent="0.25">
      <c r="A485" s="53"/>
      <c r="H485" s="203"/>
      <c r="I485" s="57"/>
      <c r="K485" s="58"/>
      <c r="L485" s="59"/>
      <c r="N485" s="59"/>
      <c r="O485" s="61"/>
      <c r="P485" s="55"/>
      <c r="Q485" s="57"/>
      <c r="R485" s="62"/>
      <c r="S485" s="59"/>
      <c r="T485" s="63"/>
      <c r="U485" s="123"/>
      <c r="V485" s="64"/>
      <c r="W485" s="27"/>
      <c r="X485" s="65"/>
      <c r="Y485" s="65"/>
      <c r="Z485" s="66"/>
      <c r="AA485" s="67"/>
      <c r="AB485" s="67"/>
      <c r="AC485" s="68"/>
      <c r="AD485" s="67"/>
      <c r="AE485" s="72"/>
      <c r="AF485" s="34"/>
      <c r="AG485" s="69"/>
      <c r="AH485" s="37"/>
      <c r="AI485" s="37"/>
      <c r="AJ485" s="37"/>
      <c r="AM485" s="70"/>
      <c r="AN485" s="70"/>
      <c r="AO485" s="70"/>
      <c r="AQ485" s="72"/>
      <c r="AR485" s="73"/>
      <c r="AS485" s="51"/>
      <c r="AU485" s="73"/>
      <c r="AV485" s="73"/>
      <c r="AW485" s="110"/>
      <c r="AX485" s="46">
        <f>IF([1]!Contratacion2023[[#This Row],[ADICIÓN/PRÓRROGA]]="NO","N/A",[1]!Contratacion2023[[#This Row],[FECHA FIN PRORROGA]])</f>
        <v>0</v>
      </c>
      <c r="AY485" s="59"/>
      <c r="AZ485" s="59"/>
      <c r="BA485" s="59"/>
      <c r="BB485" s="47"/>
      <c r="BC485" s="59"/>
      <c r="BD485" s="59"/>
      <c r="BE485" s="48">
        <f>[1]!Contratacion2023[[#This Row],[VALOR TOTAL DEL CONTRATO]]-[1]!Contratacion2023[[#This Row],[VALOR VIGENTE]]</f>
        <v>0</v>
      </c>
      <c r="BJ485" s="51"/>
      <c r="BL485" s="73"/>
      <c r="BM485" s="51"/>
    </row>
    <row r="486" spans="1:65" x14ac:dyDescent="0.25">
      <c r="A486" s="53"/>
      <c r="H486" s="203"/>
      <c r="I486" s="57"/>
      <c r="K486" s="58"/>
      <c r="L486" s="59"/>
      <c r="N486" s="59"/>
      <c r="O486" s="61"/>
      <c r="P486" s="55"/>
      <c r="Q486" s="57"/>
      <c r="R486" s="62"/>
      <c r="S486" s="59"/>
      <c r="T486" s="63"/>
      <c r="U486" s="123"/>
      <c r="V486" s="64"/>
      <c r="W486" s="27"/>
      <c r="X486" s="65"/>
      <c r="Y486" s="65"/>
      <c r="Z486" s="66"/>
      <c r="AA486" s="67"/>
      <c r="AB486" s="67"/>
      <c r="AC486" s="68"/>
      <c r="AD486" s="67"/>
      <c r="AE486" s="72"/>
      <c r="AF486" s="34"/>
      <c r="AG486" s="69"/>
      <c r="AH486" s="37"/>
      <c r="AI486" s="37"/>
      <c r="AJ486" s="37"/>
      <c r="AM486" s="70"/>
      <c r="AN486" s="70"/>
      <c r="AO486" s="70"/>
      <c r="AQ486" s="72"/>
      <c r="AR486" s="73"/>
      <c r="AS486" s="51"/>
      <c r="AU486" s="73"/>
      <c r="AV486" s="73"/>
      <c r="AW486" s="110"/>
      <c r="AX486" s="46">
        <f>IF([1]!Contratacion2023[[#This Row],[ADICIÓN/PRÓRROGA]]="NO","N/A",[1]!Contratacion2023[[#This Row],[FECHA FIN PRORROGA]])</f>
        <v>0</v>
      </c>
      <c r="AY486" s="59"/>
      <c r="AZ486" s="59"/>
      <c r="BA486" s="59"/>
      <c r="BB486" s="47"/>
      <c r="BC486" s="59"/>
      <c r="BD486" s="59"/>
      <c r="BE486" s="48">
        <f>[1]!Contratacion2023[[#This Row],[VALOR TOTAL DEL CONTRATO]]-[1]!Contratacion2023[[#This Row],[VALOR VIGENTE]]</f>
        <v>0</v>
      </c>
      <c r="BJ486" s="51"/>
      <c r="BL486" s="73"/>
      <c r="BM486" s="51"/>
    </row>
    <row r="487" spans="1:65" x14ac:dyDescent="0.25">
      <c r="A487" s="53"/>
      <c r="H487" s="203"/>
      <c r="I487" s="57"/>
      <c r="K487" s="58"/>
      <c r="L487" s="59"/>
      <c r="N487" s="59"/>
      <c r="O487" s="61"/>
      <c r="P487" s="55"/>
      <c r="Q487" s="57"/>
      <c r="R487" s="62"/>
      <c r="S487" s="59"/>
      <c r="T487" s="63"/>
      <c r="U487" s="123"/>
      <c r="V487" s="64"/>
      <c r="W487" s="27"/>
      <c r="X487" s="65"/>
      <c r="Y487" s="65"/>
      <c r="Z487" s="66"/>
      <c r="AA487" s="67"/>
      <c r="AB487" s="67"/>
      <c r="AC487" s="68"/>
      <c r="AD487" s="67"/>
      <c r="AE487" s="72"/>
      <c r="AF487" s="34"/>
      <c r="AG487" s="69"/>
      <c r="AH487" s="37"/>
      <c r="AI487" s="37"/>
      <c r="AJ487" s="37"/>
      <c r="AM487" s="70"/>
      <c r="AN487" s="70"/>
      <c r="AO487" s="70"/>
      <c r="AQ487" s="72"/>
      <c r="AR487" s="73"/>
      <c r="AS487" s="51"/>
      <c r="AU487" s="73"/>
      <c r="AV487" s="73"/>
      <c r="AW487" s="110"/>
      <c r="AX487" s="46">
        <f>IF([1]!Contratacion2023[[#This Row],[ADICIÓN/PRÓRROGA]]="NO","N/A",[1]!Contratacion2023[[#This Row],[FECHA FIN PRORROGA]])</f>
        <v>0</v>
      </c>
      <c r="AY487" s="59"/>
      <c r="AZ487" s="59"/>
      <c r="BA487" s="59"/>
      <c r="BB487" s="47"/>
      <c r="BC487" s="59"/>
      <c r="BD487" s="59"/>
      <c r="BE487" s="48">
        <f>[1]!Contratacion2023[[#This Row],[VALOR TOTAL DEL CONTRATO]]-[1]!Contratacion2023[[#This Row],[VALOR VIGENTE]]</f>
        <v>0</v>
      </c>
      <c r="BJ487" s="51"/>
      <c r="BL487" s="73"/>
      <c r="BM487" s="51"/>
    </row>
    <row r="488" spans="1:65" x14ac:dyDescent="0.25">
      <c r="A488" s="53"/>
      <c r="H488" s="203"/>
      <c r="I488" s="57"/>
      <c r="K488" s="58"/>
      <c r="L488" s="59"/>
      <c r="N488" s="59"/>
      <c r="O488" s="61"/>
      <c r="P488" s="55"/>
      <c r="Q488" s="57"/>
      <c r="R488" s="62"/>
      <c r="S488" s="59"/>
      <c r="T488" s="63"/>
      <c r="U488" s="123"/>
      <c r="V488" s="64"/>
      <c r="W488" s="27"/>
      <c r="X488" s="65"/>
      <c r="Y488" s="65"/>
      <c r="Z488" s="66"/>
      <c r="AA488" s="67"/>
      <c r="AB488" s="67"/>
      <c r="AC488" s="68"/>
      <c r="AD488" s="67"/>
      <c r="AE488" s="72"/>
      <c r="AF488" s="34"/>
      <c r="AG488" s="69"/>
      <c r="AH488" s="37"/>
      <c r="AI488" s="37"/>
      <c r="AJ488" s="37"/>
      <c r="AM488" s="70"/>
      <c r="AN488" s="70"/>
      <c r="AO488" s="70"/>
      <c r="AQ488" s="72"/>
      <c r="AR488" s="73"/>
      <c r="AS488" s="51"/>
      <c r="AU488" s="73"/>
      <c r="AV488" s="73"/>
      <c r="AW488" s="110"/>
      <c r="AX488" s="46">
        <f>IF([1]!Contratacion2023[[#This Row],[ADICIÓN/PRÓRROGA]]="NO","N/A",[1]!Contratacion2023[[#This Row],[FECHA FIN PRORROGA]])</f>
        <v>0</v>
      </c>
      <c r="AY488" s="59"/>
      <c r="AZ488" s="59"/>
      <c r="BA488" s="59"/>
      <c r="BB488" s="47"/>
      <c r="BC488" s="59"/>
      <c r="BD488" s="59"/>
      <c r="BE488" s="48">
        <f>[1]!Contratacion2023[[#This Row],[VALOR TOTAL DEL CONTRATO]]-[1]!Contratacion2023[[#This Row],[VALOR VIGENTE]]</f>
        <v>0</v>
      </c>
      <c r="BJ488" s="51"/>
      <c r="BL488" s="73"/>
      <c r="BM488" s="51"/>
    </row>
    <row r="489" spans="1:65" x14ac:dyDescent="0.25">
      <c r="A489" s="53"/>
      <c r="H489" s="203"/>
      <c r="I489" s="57"/>
      <c r="K489" s="58"/>
      <c r="L489" s="59"/>
      <c r="N489" s="59"/>
      <c r="O489" s="61"/>
      <c r="P489" s="55"/>
      <c r="Q489" s="57"/>
      <c r="R489" s="62"/>
      <c r="S489" s="59"/>
      <c r="T489" s="63"/>
      <c r="U489" s="123"/>
      <c r="V489" s="64"/>
      <c r="W489" s="27"/>
      <c r="X489" s="65"/>
      <c r="Y489" s="65"/>
      <c r="Z489" s="66"/>
      <c r="AA489" s="67"/>
      <c r="AB489" s="67"/>
      <c r="AC489" s="68"/>
      <c r="AD489" s="67"/>
      <c r="AE489" s="72"/>
      <c r="AF489" s="34"/>
      <c r="AG489" s="69"/>
      <c r="AH489" s="37"/>
      <c r="AI489" s="37"/>
      <c r="AJ489" s="37"/>
      <c r="AM489" s="70"/>
      <c r="AN489" s="70"/>
      <c r="AO489" s="70"/>
      <c r="AQ489" s="72"/>
      <c r="AR489" s="73"/>
      <c r="AS489" s="51"/>
      <c r="AU489" s="73"/>
      <c r="AV489" s="73"/>
      <c r="AW489" s="110"/>
      <c r="AX489" s="46">
        <f>IF([1]!Contratacion2023[[#This Row],[ADICIÓN/PRÓRROGA]]="NO","N/A",[1]!Contratacion2023[[#This Row],[FECHA FIN PRORROGA]])</f>
        <v>0</v>
      </c>
      <c r="AY489" s="59"/>
      <c r="AZ489" s="59"/>
      <c r="BA489" s="59"/>
      <c r="BB489" s="47"/>
      <c r="BC489" s="59"/>
      <c r="BD489" s="59"/>
      <c r="BE489" s="48">
        <f>[1]!Contratacion2023[[#This Row],[VALOR TOTAL DEL CONTRATO]]-[1]!Contratacion2023[[#This Row],[VALOR VIGENTE]]</f>
        <v>0</v>
      </c>
      <c r="BJ489" s="51"/>
      <c r="BL489" s="73"/>
      <c r="BM489" s="51"/>
    </row>
    <row r="490" spans="1:65" x14ac:dyDescent="0.25">
      <c r="A490" s="53"/>
      <c r="H490" s="203"/>
      <c r="I490" s="57"/>
      <c r="K490" s="58"/>
      <c r="L490" s="59"/>
      <c r="N490" s="59"/>
      <c r="O490" s="61"/>
      <c r="P490" s="55"/>
      <c r="Q490" s="57"/>
      <c r="R490" s="62"/>
      <c r="S490" s="59"/>
      <c r="T490" s="63"/>
      <c r="U490" s="123"/>
      <c r="V490" s="64"/>
      <c r="W490" s="27"/>
      <c r="X490" s="65"/>
      <c r="Y490" s="65"/>
      <c r="Z490" s="66"/>
      <c r="AA490" s="67"/>
      <c r="AB490" s="67"/>
      <c r="AC490" s="68"/>
      <c r="AD490" s="67"/>
      <c r="AE490" s="72"/>
      <c r="AF490" s="34"/>
      <c r="AG490" s="69"/>
      <c r="AH490" s="37"/>
      <c r="AI490" s="37"/>
      <c r="AJ490" s="37"/>
      <c r="AM490" s="70"/>
      <c r="AN490" s="70"/>
      <c r="AO490" s="70"/>
      <c r="AQ490" s="72"/>
      <c r="AR490" s="73"/>
      <c r="AS490" s="51"/>
      <c r="AU490" s="73"/>
      <c r="AV490" s="73"/>
      <c r="AW490" s="110"/>
      <c r="AX490" s="46">
        <f>IF([1]!Contratacion2023[[#This Row],[ADICIÓN/PRÓRROGA]]="NO","N/A",[1]!Contratacion2023[[#This Row],[FECHA FIN PRORROGA]])</f>
        <v>0</v>
      </c>
      <c r="AY490" s="59"/>
      <c r="AZ490" s="59"/>
      <c r="BA490" s="59"/>
      <c r="BB490" s="47"/>
      <c r="BC490" s="59"/>
      <c r="BD490" s="59"/>
      <c r="BE490" s="48">
        <f>[1]!Contratacion2023[[#This Row],[VALOR TOTAL DEL CONTRATO]]-[1]!Contratacion2023[[#This Row],[VALOR VIGENTE]]</f>
        <v>0</v>
      </c>
      <c r="BJ490" s="51"/>
      <c r="BL490" s="73"/>
      <c r="BM490" s="51"/>
    </row>
    <row r="491" spans="1:65" x14ac:dyDescent="0.25">
      <c r="A491" s="53"/>
      <c r="H491" s="203"/>
      <c r="I491" s="57"/>
      <c r="K491" s="58"/>
      <c r="L491" s="59"/>
      <c r="N491" s="59"/>
      <c r="O491" s="61"/>
      <c r="P491" s="55"/>
      <c r="Q491" s="57"/>
      <c r="R491" s="62"/>
      <c r="S491" s="59"/>
      <c r="T491" s="63"/>
      <c r="U491" s="123"/>
      <c r="V491" s="64"/>
      <c r="W491" s="27"/>
      <c r="X491" s="65"/>
      <c r="Y491" s="65"/>
      <c r="Z491" s="66"/>
      <c r="AA491" s="67"/>
      <c r="AB491" s="67"/>
      <c r="AC491" s="68"/>
      <c r="AD491" s="67"/>
      <c r="AE491" s="72"/>
      <c r="AF491" s="34"/>
      <c r="AG491" s="69"/>
      <c r="AH491" s="37"/>
      <c r="AI491" s="37"/>
      <c r="AJ491" s="37"/>
      <c r="AM491" s="70"/>
      <c r="AN491" s="70"/>
      <c r="AO491" s="70"/>
      <c r="AQ491" s="72"/>
      <c r="AR491" s="73"/>
      <c r="AS491" s="51"/>
      <c r="AU491" s="73"/>
      <c r="AV491" s="73"/>
      <c r="AW491" s="110"/>
      <c r="AX491" s="46">
        <f>IF([1]!Contratacion2023[[#This Row],[ADICIÓN/PRÓRROGA]]="NO","N/A",[1]!Contratacion2023[[#This Row],[FECHA FIN PRORROGA]])</f>
        <v>0</v>
      </c>
      <c r="AY491" s="59"/>
      <c r="AZ491" s="59"/>
      <c r="BA491" s="59"/>
      <c r="BB491" s="47"/>
      <c r="BC491" s="59"/>
      <c r="BD491" s="59"/>
      <c r="BE491" s="48">
        <f>[1]!Contratacion2023[[#This Row],[VALOR TOTAL DEL CONTRATO]]-[1]!Contratacion2023[[#This Row],[VALOR VIGENTE]]</f>
        <v>0</v>
      </c>
      <c r="BJ491" s="51"/>
      <c r="BL491" s="73"/>
      <c r="BM491" s="51"/>
    </row>
    <row r="492" spans="1:65" x14ac:dyDescent="0.25">
      <c r="A492" s="53"/>
      <c r="H492" s="203"/>
      <c r="I492" s="57"/>
      <c r="K492" s="58"/>
      <c r="L492" s="59"/>
      <c r="N492" s="59"/>
      <c r="O492" s="61"/>
      <c r="P492" s="55"/>
      <c r="Q492" s="57"/>
      <c r="R492" s="62"/>
      <c r="S492" s="59"/>
      <c r="T492" s="63"/>
      <c r="U492" s="123"/>
      <c r="V492" s="64"/>
      <c r="W492" s="27"/>
      <c r="X492" s="65"/>
      <c r="Y492" s="65"/>
      <c r="Z492" s="66"/>
      <c r="AA492" s="67"/>
      <c r="AB492" s="67"/>
      <c r="AC492" s="68"/>
      <c r="AD492" s="67"/>
      <c r="AE492" s="72"/>
      <c r="AF492" s="34"/>
      <c r="AG492" s="69"/>
      <c r="AH492" s="37"/>
      <c r="AI492" s="37"/>
      <c r="AJ492" s="37"/>
      <c r="AM492" s="70"/>
      <c r="AN492" s="70"/>
      <c r="AO492" s="70"/>
      <c r="AQ492" s="72"/>
      <c r="AR492" s="73"/>
      <c r="AS492" s="51"/>
      <c r="AU492" s="73"/>
      <c r="AV492" s="73"/>
      <c r="AW492" s="110"/>
      <c r="AX492" s="46">
        <f>IF([1]!Contratacion2023[[#This Row],[ADICIÓN/PRÓRROGA]]="NO","N/A",[1]!Contratacion2023[[#This Row],[FECHA FIN PRORROGA]])</f>
        <v>0</v>
      </c>
      <c r="AY492" s="59"/>
      <c r="AZ492" s="59"/>
      <c r="BA492" s="59"/>
      <c r="BB492" s="47"/>
      <c r="BC492" s="59"/>
      <c r="BD492" s="59"/>
      <c r="BE492" s="48">
        <f>[1]!Contratacion2023[[#This Row],[VALOR TOTAL DEL CONTRATO]]-[1]!Contratacion2023[[#This Row],[VALOR VIGENTE]]</f>
        <v>0</v>
      </c>
      <c r="BJ492" s="51"/>
      <c r="BL492" s="73"/>
      <c r="BM492" s="51"/>
    </row>
    <row r="493" spans="1:65" x14ac:dyDescent="0.25">
      <c r="A493" s="53"/>
      <c r="H493" s="203"/>
      <c r="I493" s="57"/>
      <c r="K493" s="58"/>
      <c r="L493" s="59"/>
      <c r="N493" s="59"/>
      <c r="O493" s="61"/>
      <c r="P493" s="55"/>
      <c r="Q493" s="57"/>
      <c r="R493" s="62"/>
      <c r="S493" s="59"/>
      <c r="T493" s="63"/>
      <c r="U493" s="123"/>
      <c r="V493" s="64"/>
      <c r="W493" s="27"/>
      <c r="X493" s="65"/>
      <c r="Y493" s="65"/>
      <c r="Z493" s="66"/>
      <c r="AA493" s="67"/>
      <c r="AB493" s="67"/>
      <c r="AC493" s="68"/>
      <c r="AD493" s="67"/>
      <c r="AE493" s="72"/>
      <c r="AF493" s="34"/>
      <c r="AG493" s="69"/>
      <c r="AH493" s="37"/>
      <c r="AI493" s="37"/>
      <c r="AJ493" s="37"/>
      <c r="AM493" s="70"/>
      <c r="AN493" s="70"/>
      <c r="AO493" s="70"/>
      <c r="AQ493" s="72"/>
      <c r="AR493" s="73"/>
      <c r="AS493" s="51"/>
      <c r="AU493" s="73"/>
      <c r="AV493" s="73"/>
      <c r="AW493" s="110"/>
      <c r="AX493" s="46">
        <f>IF([1]!Contratacion2023[[#This Row],[ADICIÓN/PRÓRROGA]]="NO","N/A",[1]!Contratacion2023[[#This Row],[FECHA FIN PRORROGA]])</f>
        <v>0</v>
      </c>
      <c r="AY493" s="59"/>
      <c r="AZ493" s="59"/>
      <c r="BA493" s="59"/>
      <c r="BB493" s="47"/>
      <c r="BC493" s="59"/>
      <c r="BD493" s="59"/>
      <c r="BE493" s="48">
        <f>[1]!Contratacion2023[[#This Row],[VALOR TOTAL DEL CONTRATO]]-[1]!Contratacion2023[[#This Row],[VALOR VIGENTE]]</f>
        <v>0</v>
      </c>
      <c r="BJ493" s="51"/>
      <c r="BL493" s="73"/>
      <c r="BM493" s="51"/>
    </row>
    <row r="494" spans="1:65" x14ac:dyDescent="0.25">
      <c r="A494" s="53"/>
      <c r="H494" s="203"/>
      <c r="I494" s="57"/>
      <c r="K494" s="58"/>
      <c r="L494" s="59"/>
      <c r="N494" s="59"/>
      <c r="O494" s="61"/>
      <c r="P494" s="55"/>
      <c r="Q494" s="57"/>
      <c r="R494" s="62"/>
      <c r="S494" s="59"/>
      <c r="T494" s="63"/>
      <c r="U494" s="123"/>
      <c r="V494" s="64"/>
      <c r="W494" s="27"/>
      <c r="X494" s="65"/>
      <c r="Y494" s="65"/>
      <c r="Z494" s="66"/>
      <c r="AA494" s="67"/>
      <c r="AB494" s="67"/>
      <c r="AC494" s="68"/>
      <c r="AD494" s="67"/>
      <c r="AE494" s="72"/>
      <c r="AF494" s="34"/>
      <c r="AG494" s="69"/>
      <c r="AH494" s="37"/>
      <c r="AI494" s="37"/>
      <c r="AJ494" s="37"/>
      <c r="AM494" s="70"/>
      <c r="AN494" s="70"/>
      <c r="AO494" s="70"/>
      <c r="AQ494" s="72"/>
      <c r="AR494" s="73"/>
      <c r="AS494" s="51"/>
      <c r="AU494" s="73"/>
      <c r="AV494" s="73"/>
      <c r="AW494" s="110"/>
      <c r="AX494" s="46">
        <f>IF([1]!Contratacion2023[[#This Row],[ADICIÓN/PRÓRROGA]]="NO","N/A",[1]!Contratacion2023[[#This Row],[FECHA FIN PRORROGA]])</f>
        <v>0</v>
      </c>
      <c r="AY494" s="59"/>
      <c r="AZ494" s="59"/>
      <c r="BA494" s="59"/>
      <c r="BB494" s="47"/>
      <c r="BC494" s="59"/>
      <c r="BD494" s="59"/>
      <c r="BE494" s="48">
        <f>[1]!Contratacion2023[[#This Row],[VALOR TOTAL DEL CONTRATO]]-[1]!Contratacion2023[[#This Row],[VALOR VIGENTE]]</f>
        <v>0</v>
      </c>
      <c r="BJ494" s="51"/>
      <c r="BL494" s="73"/>
      <c r="BM494" s="51"/>
    </row>
    <row r="495" spans="1:65" x14ac:dyDescent="0.25">
      <c r="A495" s="53"/>
      <c r="H495" s="203"/>
      <c r="I495" s="57"/>
      <c r="K495" s="58"/>
      <c r="L495" s="59"/>
      <c r="N495" s="59"/>
      <c r="O495" s="61"/>
      <c r="P495" s="55"/>
      <c r="Q495" s="57"/>
      <c r="R495" s="62"/>
      <c r="S495" s="59"/>
      <c r="T495" s="63"/>
      <c r="U495" s="123"/>
      <c r="V495" s="64"/>
      <c r="W495" s="27"/>
      <c r="X495" s="65"/>
      <c r="Y495" s="65"/>
      <c r="Z495" s="66"/>
      <c r="AA495" s="67"/>
      <c r="AB495" s="67"/>
      <c r="AC495" s="68"/>
      <c r="AD495" s="67"/>
      <c r="AE495" s="72"/>
      <c r="AF495" s="34"/>
      <c r="AG495" s="69"/>
      <c r="AH495" s="37"/>
      <c r="AI495" s="37"/>
      <c r="AJ495" s="37"/>
      <c r="AM495" s="70"/>
      <c r="AN495" s="70"/>
      <c r="AO495" s="70"/>
      <c r="AQ495" s="72"/>
      <c r="AR495" s="73"/>
      <c r="AS495" s="51"/>
      <c r="AU495" s="73"/>
      <c r="AV495" s="73"/>
      <c r="AW495" s="110"/>
      <c r="AX495" s="46">
        <f>IF([1]!Contratacion2023[[#This Row],[ADICIÓN/PRÓRROGA]]="NO","N/A",[1]!Contratacion2023[[#This Row],[FECHA FIN PRORROGA]])</f>
        <v>0</v>
      </c>
      <c r="AY495" s="59"/>
      <c r="AZ495" s="59"/>
      <c r="BA495" s="59"/>
      <c r="BB495" s="47"/>
      <c r="BC495" s="59"/>
      <c r="BD495" s="59"/>
      <c r="BE495" s="48">
        <f>[1]!Contratacion2023[[#This Row],[VALOR TOTAL DEL CONTRATO]]-[1]!Contratacion2023[[#This Row],[VALOR VIGENTE]]</f>
        <v>0</v>
      </c>
      <c r="BJ495" s="51"/>
      <c r="BL495" s="73"/>
      <c r="BM495" s="51"/>
    </row>
    <row r="496" spans="1:65" x14ac:dyDescent="0.25">
      <c r="A496" s="53"/>
      <c r="H496" s="203"/>
      <c r="I496" s="57"/>
      <c r="K496" s="58"/>
      <c r="L496" s="59"/>
      <c r="N496" s="59"/>
      <c r="O496" s="61"/>
      <c r="P496" s="55"/>
      <c r="Q496" s="57"/>
      <c r="R496" s="62"/>
      <c r="S496" s="59"/>
      <c r="T496" s="63"/>
      <c r="U496" s="123"/>
      <c r="V496" s="64"/>
      <c r="W496" s="27"/>
      <c r="X496" s="65"/>
      <c r="Y496" s="65"/>
      <c r="Z496" s="66"/>
      <c r="AA496" s="67"/>
      <c r="AB496" s="67"/>
      <c r="AC496" s="68"/>
      <c r="AD496" s="67"/>
      <c r="AE496" s="72"/>
      <c r="AF496" s="34"/>
      <c r="AG496" s="69"/>
      <c r="AH496" s="37"/>
      <c r="AI496" s="37"/>
      <c r="AJ496" s="37"/>
      <c r="AM496" s="70"/>
      <c r="AN496" s="70"/>
      <c r="AO496" s="70"/>
      <c r="AQ496" s="72"/>
      <c r="AR496" s="73"/>
      <c r="AS496" s="51"/>
      <c r="AU496" s="73"/>
      <c r="AV496" s="73"/>
      <c r="AW496" s="110"/>
      <c r="AX496" s="46">
        <f>IF([1]!Contratacion2023[[#This Row],[ADICIÓN/PRÓRROGA]]="NO","N/A",[1]!Contratacion2023[[#This Row],[FECHA FIN PRORROGA]])</f>
        <v>0</v>
      </c>
      <c r="AY496" s="59"/>
      <c r="AZ496" s="59"/>
      <c r="BA496" s="59"/>
      <c r="BB496" s="47"/>
      <c r="BC496" s="59"/>
      <c r="BD496" s="59"/>
      <c r="BE496" s="48">
        <f>[1]!Contratacion2023[[#This Row],[VALOR TOTAL DEL CONTRATO]]-[1]!Contratacion2023[[#This Row],[VALOR VIGENTE]]</f>
        <v>0</v>
      </c>
      <c r="BJ496" s="51"/>
      <c r="BL496" s="73"/>
      <c r="BM496" s="51"/>
    </row>
    <row r="497" spans="1:65" x14ac:dyDescent="0.25">
      <c r="A497" s="53"/>
      <c r="H497" s="203"/>
      <c r="I497" s="57"/>
      <c r="K497" s="58"/>
      <c r="L497" s="59"/>
      <c r="N497" s="59"/>
      <c r="O497" s="61"/>
      <c r="P497" s="55"/>
      <c r="Q497" s="57"/>
      <c r="R497" s="62"/>
      <c r="S497" s="59"/>
      <c r="T497" s="63"/>
      <c r="U497" s="123"/>
      <c r="V497" s="64"/>
      <c r="W497" s="27"/>
      <c r="X497" s="65"/>
      <c r="Y497" s="65"/>
      <c r="Z497" s="66"/>
      <c r="AA497" s="67"/>
      <c r="AB497" s="67"/>
      <c r="AC497" s="68"/>
      <c r="AD497" s="67"/>
      <c r="AE497" s="72"/>
      <c r="AF497" s="34"/>
      <c r="AG497" s="69"/>
      <c r="AH497" s="37"/>
      <c r="AI497" s="37"/>
      <c r="AJ497" s="37"/>
      <c r="AM497" s="70"/>
      <c r="AN497" s="70"/>
      <c r="AO497" s="70"/>
      <c r="AQ497" s="72"/>
      <c r="AR497" s="73"/>
      <c r="AS497" s="51"/>
      <c r="AU497" s="73"/>
      <c r="AV497" s="73"/>
      <c r="AW497" s="110"/>
      <c r="AX497" s="46">
        <f>IF([1]!Contratacion2023[[#This Row],[ADICIÓN/PRÓRROGA]]="NO","N/A",[1]!Contratacion2023[[#This Row],[FECHA FIN PRORROGA]])</f>
        <v>0</v>
      </c>
      <c r="AY497" s="59"/>
      <c r="AZ497" s="59"/>
      <c r="BA497" s="59"/>
      <c r="BB497" s="47"/>
      <c r="BC497" s="59"/>
      <c r="BD497" s="59"/>
      <c r="BE497" s="48">
        <f>[1]!Contratacion2023[[#This Row],[VALOR TOTAL DEL CONTRATO]]-[1]!Contratacion2023[[#This Row],[VALOR VIGENTE]]</f>
        <v>0</v>
      </c>
      <c r="BJ497" s="51"/>
      <c r="BL497" s="73"/>
      <c r="BM497" s="51"/>
    </row>
    <row r="498" spans="1:65" x14ac:dyDescent="0.25">
      <c r="A498" s="53"/>
      <c r="H498" s="203"/>
      <c r="I498" s="57"/>
      <c r="K498" s="58"/>
      <c r="L498" s="59"/>
      <c r="N498" s="59"/>
      <c r="O498" s="61"/>
      <c r="P498" s="55"/>
      <c r="Q498" s="57"/>
      <c r="R498" s="62"/>
      <c r="S498" s="59"/>
      <c r="T498" s="63"/>
      <c r="U498" s="123"/>
      <c r="V498" s="64"/>
      <c r="W498" s="27"/>
      <c r="X498" s="65"/>
      <c r="Y498" s="65"/>
      <c r="Z498" s="66"/>
      <c r="AA498" s="67"/>
      <c r="AB498" s="67"/>
      <c r="AC498" s="68"/>
      <c r="AD498" s="67"/>
      <c r="AE498" s="72"/>
      <c r="AF498" s="34"/>
      <c r="AG498" s="69"/>
      <c r="AH498" s="37"/>
      <c r="AI498" s="37"/>
      <c r="AJ498" s="37"/>
      <c r="AM498" s="70"/>
      <c r="AN498" s="70"/>
      <c r="AO498" s="70"/>
      <c r="AQ498" s="72"/>
      <c r="AR498" s="73"/>
      <c r="AS498" s="51"/>
      <c r="AU498" s="73"/>
      <c r="AV498" s="73"/>
      <c r="AW498" s="110"/>
      <c r="AX498" s="46">
        <f>IF([1]!Contratacion2023[[#This Row],[ADICIÓN/PRÓRROGA]]="NO","N/A",[1]!Contratacion2023[[#This Row],[FECHA FIN PRORROGA]])</f>
        <v>0</v>
      </c>
      <c r="AY498" s="59"/>
      <c r="AZ498" s="59"/>
      <c r="BA498" s="59"/>
      <c r="BB498" s="47"/>
      <c r="BC498" s="59"/>
      <c r="BD498" s="59"/>
      <c r="BE498" s="48">
        <f>[1]!Contratacion2023[[#This Row],[VALOR TOTAL DEL CONTRATO]]-[1]!Contratacion2023[[#This Row],[VALOR VIGENTE]]</f>
        <v>0</v>
      </c>
      <c r="BJ498" s="51"/>
      <c r="BL498" s="73"/>
      <c r="BM498" s="51"/>
    </row>
    <row r="499" spans="1:65" x14ac:dyDescent="0.25">
      <c r="A499" s="53"/>
      <c r="H499" s="203"/>
      <c r="I499" s="57"/>
      <c r="K499" s="58"/>
      <c r="L499" s="59"/>
      <c r="N499" s="59"/>
      <c r="O499" s="61"/>
      <c r="P499" s="55"/>
      <c r="Q499" s="57"/>
      <c r="R499" s="62"/>
      <c r="S499" s="59"/>
      <c r="T499" s="63"/>
      <c r="U499" s="123"/>
      <c r="V499" s="64"/>
      <c r="W499" s="27"/>
      <c r="X499" s="65"/>
      <c r="Y499" s="65"/>
      <c r="Z499" s="66"/>
      <c r="AA499" s="67"/>
      <c r="AB499" s="67"/>
      <c r="AC499" s="68"/>
      <c r="AD499" s="67"/>
      <c r="AE499" s="72"/>
      <c r="AF499" s="34"/>
      <c r="AG499" s="69"/>
      <c r="AH499" s="37"/>
      <c r="AI499" s="37"/>
      <c r="AJ499" s="37"/>
      <c r="AM499" s="70"/>
      <c r="AN499" s="70"/>
      <c r="AO499" s="70"/>
      <c r="AQ499" s="72"/>
      <c r="AR499" s="73"/>
      <c r="AS499" s="51"/>
      <c r="AU499" s="73"/>
      <c r="AV499" s="73"/>
      <c r="AW499" s="110"/>
      <c r="AX499" s="46">
        <f>IF([1]!Contratacion2023[[#This Row],[ADICIÓN/PRÓRROGA]]="NO","N/A",[1]!Contratacion2023[[#This Row],[FECHA FIN PRORROGA]])</f>
        <v>0</v>
      </c>
      <c r="AY499" s="59"/>
      <c r="AZ499" s="59"/>
      <c r="BA499" s="59"/>
      <c r="BB499" s="47"/>
      <c r="BC499" s="59"/>
      <c r="BD499" s="59"/>
      <c r="BE499" s="48">
        <f>[1]!Contratacion2023[[#This Row],[VALOR TOTAL DEL CONTRATO]]-[1]!Contratacion2023[[#This Row],[VALOR VIGENTE]]</f>
        <v>0</v>
      </c>
      <c r="BJ499" s="51"/>
      <c r="BL499" s="73"/>
      <c r="BM499" s="51"/>
    </row>
    <row r="500" spans="1:65" x14ac:dyDescent="0.25">
      <c r="A500" s="53"/>
      <c r="H500" s="203"/>
      <c r="I500" s="57"/>
      <c r="K500" s="58"/>
      <c r="L500" s="59"/>
      <c r="N500" s="59"/>
      <c r="O500" s="61"/>
      <c r="P500" s="55"/>
      <c r="Q500" s="57"/>
      <c r="R500" s="62"/>
      <c r="S500" s="59"/>
      <c r="T500" s="63"/>
      <c r="U500" s="123"/>
      <c r="V500" s="64"/>
      <c r="W500" s="27"/>
      <c r="X500" s="65"/>
      <c r="Y500" s="65"/>
      <c r="Z500" s="66"/>
      <c r="AA500" s="67"/>
      <c r="AB500" s="67"/>
      <c r="AC500" s="68"/>
      <c r="AD500" s="67"/>
      <c r="AE500" s="72"/>
      <c r="AF500" s="34"/>
      <c r="AG500" s="69"/>
      <c r="AH500" s="37"/>
      <c r="AI500" s="37"/>
      <c r="AJ500" s="37"/>
      <c r="AM500" s="70"/>
      <c r="AN500" s="70"/>
      <c r="AO500" s="70"/>
      <c r="AQ500" s="72"/>
      <c r="AR500" s="73"/>
      <c r="AS500" s="51"/>
      <c r="AU500" s="73"/>
      <c r="AV500" s="73"/>
      <c r="AW500" s="110"/>
      <c r="AX500" s="46">
        <f>IF([1]!Contratacion2023[[#This Row],[ADICIÓN/PRÓRROGA]]="NO","N/A",[1]!Contratacion2023[[#This Row],[FECHA FIN PRORROGA]])</f>
        <v>0</v>
      </c>
      <c r="AY500" s="59"/>
      <c r="AZ500" s="59"/>
      <c r="BA500" s="59"/>
      <c r="BB500" s="47"/>
      <c r="BC500" s="59"/>
      <c r="BD500" s="59"/>
      <c r="BE500" s="48">
        <f>[1]!Contratacion2023[[#This Row],[VALOR TOTAL DEL CONTRATO]]-[1]!Contratacion2023[[#This Row],[VALOR VIGENTE]]</f>
        <v>0</v>
      </c>
      <c r="BJ500" s="51"/>
      <c r="BL500" s="73"/>
      <c r="BM500" s="51"/>
    </row>
    <row r="501" spans="1:65" x14ac:dyDescent="0.25">
      <c r="A501" s="53"/>
      <c r="H501" s="203"/>
      <c r="I501" s="57"/>
      <c r="K501" s="58"/>
      <c r="L501" s="59"/>
      <c r="N501" s="59"/>
      <c r="O501" s="61"/>
      <c r="P501" s="55"/>
      <c r="Q501" s="57"/>
      <c r="R501" s="62"/>
      <c r="S501" s="59"/>
      <c r="T501" s="63"/>
      <c r="U501" s="123"/>
      <c r="V501" s="64"/>
      <c r="W501" s="27"/>
      <c r="X501" s="65"/>
      <c r="Y501" s="65"/>
      <c r="Z501" s="66"/>
      <c r="AA501" s="67"/>
      <c r="AB501" s="67"/>
      <c r="AC501" s="68"/>
      <c r="AD501" s="67"/>
      <c r="AE501" s="72"/>
      <c r="AF501" s="34"/>
      <c r="AG501" s="69"/>
      <c r="AH501" s="37"/>
      <c r="AI501" s="37"/>
      <c r="AJ501" s="37"/>
      <c r="AM501" s="70"/>
      <c r="AN501" s="70"/>
      <c r="AO501" s="70"/>
      <c r="AQ501" s="72"/>
      <c r="AR501" s="73"/>
      <c r="AS501" s="51"/>
      <c r="AU501" s="73"/>
      <c r="AV501" s="73"/>
      <c r="AW501" s="110"/>
      <c r="AX501" s="46">
        <f>IF([1]!Contratacion2023[[#This Row],[ADICIÓN/PRÓRROGA]]="NO","N/A",[1]!Contratacion2023[[#This Row],[FECHA FIN PRORROGA]])</f>
        <v>0</v>
      </c>
      <c r="AY501" s="59"/>
      <c r="AZ501" s="59"/>
      <c r="BA501" s="59"/>
      <c r="BB501" s="47"/>
      <c r="BC501" s="59"/>
      <c r="BD501" s="59"/>
      <c r="BE501" s="48">
        <f>[1]!Contratacion2023[[#This Row],[VALOR TOTAL DEL CONTRATO]]-[1]!Contratacion2023[[#This Row],[VALOR VIGENTE]]</f>
        <v>0</v>
      </c>
      <c r="BJ501" s="51"/>
      <c r="BL501" s="73"/>
      <c r="BM501" s="51"/>
    </row>
    <row r="502" spans="1:65" x14ac:dyDescent="0.25">
      <c r="A502" s="53"/>
      <c r="H502" s="203"/>
      <c r="I502" s="57"/>
      <c r="K502" s="58"/>
      <c r="L502" s="59"/>
      <c r="N502" s="59"/>
      <c r="O502" s="61"/>
      <c r="P502" s="55"/>
      <c r="Q502" s="57"/>
      <c r="R502" s="62"/>
      <c r="S502" s="59"/>
      <c r="T502" s="63"/>
      <c r="U502" s="123"/>
      <c r="V502" s="64"/>
      <c r="W502" s="27"/>
      <c r="X502" s="65"/>
      <c r="Y502" s="65"/>
      <c r="Z502" s="66"/>
      <c r="AA502" s="67"/>
      <c r="AB502" s="67"/>
      <c r="AC502" s="68"/>
      <c r="AD502" s="67"/>
      <c r="AE502" s="72"/>
      <c r="AF502" s="34"/>
      <c r="AG502" s="69"/>
      <c r="AH502" s="37"/>
      <c r="AI502" s="37"/>
      <c r="AJ502" s="37"/>
      <c r="AM502" s="70"/>
      <c r="AN502" s="70"/>
      <c r="AO502" s="70"/>
      <c r="AQ502" s="72"/>
      <c r="AR502" s="73"/>
      <c r="AS502" s="51"/>
      <c r="AU502" s="73"/>
      <c r="AV502" s="73"/>
      <c r="AW502" s="110"/>
      <c r="AX502" s="46">
        <f>IF([1]!Contratacion2023[[#This Row],[ADICIÓN/PRÓRROGA]]="NO","N/A",[1]!Contratacion2023[[#This Row],[FECHA FIN PRORROGA]])</f>
        <v>0</v>
      </c>
      <c r="AY502" s="59"/>
      <c r="AZ502" s="59"/>
      <c r="BA502" s="59"/>
      <c r="BB502" s="47"/>
      <c r="BC502" s="59"/>
      <c r="BD502" s="59"/>
      <c r="BE502" s="48">
        <f>[1]!Contratacion2023[[#This Row],[VALOR TOTAL DEL CONTRATO]]-[1]!Contratacion2023[[#This Row],[VALOR VIGENTE]]</f>
        <v>0</v>
      </c>
      <c r="BJ502" s="51"/>
      <c r="BL502" s="73"/>
      <c r="BM502" s="51"/>
    </row>
    <row r="503" spans="1:65" x14ac:dyDescent="0.25">
      <c r="A503" s="53"/>
      <c r="H503" s="203"/>
      <c r="I503" s="57"/>
      <c r="K503" s="58"/>
      <c r="L503" s="59"/>
      <c r="N503" s="59"/>
      <c r="O503" s="61"/>
      <c r="P503" s="55"/>
      <c r="Q503" s="57"/>
      <c r="R503" s="62"/>
      <c r="S503" s="59"/>
      <c r="T503" s="63"/>
      <c r="U503" s="123"/>
      <c r="V503" s="64"/>
      <c r="W503" s="27"/>
      <c r="X503" s="65"/>
      <c r="Y503" s="65"/>
      <c r="Z503" s="66"/>
      <c r="AA503" s="67"/>
      <c r="AB503" s="67"/>
      <c r="AC503" s="68"/>
      <c r="AD503" s="67"/>
      <c r="AE503" s="72"/>
      <c r="AF503" s="34"/>
      <c r="AG503" s="69"/>
      <c r="AH503" s="37"/>
      <c r="AI503" s="37"/>
      <c r="AJ503" s="37"/>
      <c r="AM503" s="70"/>
      <c r="AN503" s="70"/>
      <c r="AO503" s="70"/>
      <c r="AQ503" s="72"/>
      <c r="AR503" s="73"/>
      <c r="AS503" s="51"/>
      <c r="AU503" s="73"/>
      <c r="AV503" s="73"/>
      <c r="AW503" s="110"/>
      <c r="AX503" s="46">
        <f>IF([1]!Contratacion2023[[#This Row],[ADICIÓN/PRÓRROGA]]="NO","N/A",[1]!Contratacion2023[[#This Row],[FECHA FIN PRORROGA]])</f>
        <v>0</v>
      </c>
      <c r="AY503" s="59"/>
      <c r="AZ503" s="59"/>
      <c r="BA503" s="59"/>
      <c r="BB503" s="47"/>
      <c r="BC503" s="59"/>
      <c r="BD503" s="59"/>
      <c r="BE503" s="48">
        <f>[1]!Contratacion2023[[#This Row],[VALOR TOTAL DEL CONTRATO]]-[1]!Contratacion2023[[#This Row],[VALOR VIGENTE]]</f>
        <v>0</v>
      </c>
      <c r="BJ503" s="51"/>
      <c r="BL503" s="73"/>
      <c r="BM503" s="51"/>
    </row>
    <row r="504" spans="1:65" x14ac:dyDescent="0.25">
      <c r="A504" s="53"/>
      <c r="H504" s="203"/>
      <c r="I504" s="57"/>
      <c r="K504" s="58"/>
      <c r="L504" s="59"/>
      <c r="N504" s="59"/>
      <c r="O504" s="61"/>
      <c r="P504" s="55"/>
      <c r="Q504" s="57"/>
      <c r="R504" s="62"/>
      <c r="S504" s="59"/>
      <c r="T504" s="63"/>
      <c r="U504" s="123"/>
      <c r="V504" s="64"/>
      <c r="W504" s="27"/>
      <c r="X504" s="65"/>
      <c r="Y504" s="65"/>
      <c r="Z504" s="66"/>
      <c r="AA504" s="67"/>
      <c r="AB504" s="67"/>
      <c r="AC504" s="68"/>
      <c r="AD504" s="67"/>
      <c r="AE504" s="72"/>
      <c r="AF504" s="34"/>
      <c r="AG504" s="69"/>
      <c r="AH504" s="37"/>
      <c r="AI504" s="37"/>
      <c r="AJ504" s="37"/>
      <c r="AM504" s="70"/>
      <c r="AN504" s="70"/>
      <c r="AO504" s="70"/>
      <c r="AQ504" s="72"/>
      <c r="AR504" s="73"/>
      <c r="AS504" s="51"/>
      <c r="AU504" s="73"/>
      <c r="AV504" s="73"/>
      <c r="AW504" s="110"/>
      <c r="AX504" s="46">
        <f>IF([1]!Contratacion2023[[#This Row],[ADICIÓN/PRÓRROGA]]="NO","N/A",[1]!Contratacion2023[[#This Row],[FECHA FIN PRORROGA]])</f>
        <v>0</v>
      </c>
      <c r="AY504" s="59"/>
      <c r="AZ504" s="59"/>
      <c r="BA504" s="59"/>
      <c r="BB504" s="47"/>
      <c r="BC504" s="59"/>
      <c r="BD504" s="59"/>
      <c r="BE504" s="48">
        <f>[1]!Contratacion2023[[#This Row],[VALOR TOTAL DEL CONTRATO]]-[1]!Contratacion2023[[#This Row],[VALOR VIGENTE]]</f>
        <v>0</v>
      </c>
      <c r="BJ504" s="51"/>
      <c r="BL504" s="73"/>
      <c r="BM504" s="51"/>
    </row>
    <row r="505" spans="1:65" x14ac:dyDescent="0.25">
      <c r="A505" s="53"/>
      <c r="H505" s="203"/>
      <c r="I505" s="57"/>
      <c r="K505" s="58"/>
      <c r="L505" s="59"/>
      <c r="N505" s="59"/>
      <c r="O505" s="61"/>
      <c r="P505" s="55"/>
      <c r="Q505" s="57"/>
      <c r="R505" s="62"/>
      <c r="S505" s="59"/>
      <c r="T505" s="63"/>
      <c r="U505" s="123"/>
      <c r="V505" s="64"/>
      <c r="W505" s="27"/>
      <c r="X505" s="65"/>
      <c r="Y505" s="65"/>
      <c r="Z505" s="66"/>
      <c r="AA505" s="67"/>
      <c r="AB505" s="67"/>
      <c r="AC505" s="68"/>
      <c r="AD505" s="67"/>
      <c r="AE505" s="72"/>
      <c r="AF505" s="34"/>
      <c r="AG505" s="69"/>
      <c r="AH505" s="37"/>
      <c r="AI505" s="37"/>
      <c r="AJ505" s="37"/>
      <c r="AM505" s="70"/>
      <c r="AN505" s="70"/>
      <c r="AO505" s="70"/>
      <c r="AQ505" s="72"/>
      <c r="AR505" s="73"/>
      <c r="AS505" s="51"/>
      <c r="AU505" s="73"/>
      <c r="AV505" s="73"/>
      <c r="AW505" s="110"/>
      <c r="AX505" s="46">
        <f>IF([1]!Contratacion2023[[#This Row],[ADICIÓN/PRÓRROGA]]="NO","N/A",[1]!Contratacion2023[[#This Row],[FECHA FIN PRORROGA]])</f>
        <v>0</v>
      </c>
      <c r="AY505" s="59"/>
      <c r="AZ505" s="59"/>
      <c r="BA505" s="59"/>
      <c r="BB505" s="47"/>
      <c r="BC505" s="59"/>
      <c r="BD505" s="59"/>
      <c r="BE505" s="48">
        <f>[1]!Contratacion2023[[#This Row],[VALOR TOTAL DEL CONTRATO]]-[1]!Contratacion2023[[#This Row],[VALOR VIGENTE]]</f>
        <v>0</v>
      </c>
      <c r="BJ505" s="51"/>
      <c r="BL505" s="73"/>
      <c r="BM505" s="51"/>
    </row>
    <row r="506" spans="1:65" x14ac:dyDescent="0.25">
      <c r="A506" s="53"/>
      <c r="H506" s="203"/>
      <c r="I506" s="57"/>
      <c r="K506" s="58"/>
      <c r="L506" s="59"/>
      <c r="N506" s="59"/>
      <c r="O506" s="61"/>
      <c r="P506" s="55"/>
      <c r="Q506" s="57"/>
      <c r="R506" s="62"/>
      <c r="S506" s="59"/>
      <c r="T506" s="63"/>
      <c r="U506" s="123"/>
      <c r="V506" s="64"/>
      <c r="W506" s="27"/>
      <c r="X506" s="65"/>
      <c r="Y506" s="65"/>
      <c r="Z506" s="66"/>
      <c r="AA506" s="67"/>
      <c r="AB506" s="67"/>
      <c r="AC506" s="68"/>
      <c r="AD506" s="67"/>
      <c r="AE506" s="72"/>
      <c r="AF506" s="34"/>
      <c r="AG506" s="69"/>
      <c r="AH506" s="37"/>
      <c r="AI506" s="37"/>
      <c r="AJ506" s="37"/>
      <c r="AM506" s="70"/>
      <c r="AN506" s="70"/>
      <c r="AO506" s="70"/>
      <c r="AQ506" s="72"/>
      <c r="AR506" s="73"/>
      <c r="AS506" s="51"/>
      <c r="AU506" s="73"/>
      <c r="AV506" s="73"/>
      <c r="AW506" s="110"/>
      <c r="AX506" s="46">
        <f>IF([1]!Contratacion2023[[#This Row],[ADICIÓN/PRÓRROGA]]="NO","N/A",[1]!Contratacion2023[[#This Row],[FECHA FIN PRORROGA]])</f>
        <v>0</v>
      </c>
      <c r="AY506" s="59"/>
      <c r="AZ506" s="59"/>
      <c r="BA506" s="59"/>
      <c r="BB506" s="47"/>
      <c r="BC506" s="59"/>
      <c r="BD506" s="59"/>
      <c r="BE506" s="48">
        <f>[1]!Contratacion2023[[#This Row],[VALOR TOTAL DEL CONTRATO]]-[1]!Contratacion2023[[#This Row],[VALOR VIGENTE]]</f>
        <v>0</v>
      </c>
      <c r="BJ506" s="51"/>
      <c r="BL506" s="73"/>
      <c r="BM506" s="51"/>
    </row>
    <row r="507" spans="1:65" x14ac:dyDescent="0.25">
      <c r="A507" s="53"/>
      <c r="H507" s="203"/>
      <c r="I507" s="57"/>
      <c r="K507" s="58"/>
      <c r="L507" s="59"/>
      <c r="N507" s="59"/>
      <c r="O507" s="61"/>
      <c r="P507" s="55"/>
      <c r="Q507" s="57"/>
      <c r="R507" s="62"/>
      <c r="S507" s="59"/>
      <c r="T507" s="63"/>
      <c r="U507" s="123"/>
      <c r="V507" s="64"/>
      <c r="W507" s="27"/>
      <c r="X507" s="65"/>
      <c r="Y507" s="65"/>
      <c r="Z507" s="66"/>
      <c r="AA507" s="67"/>
      <c r="AB507" s="67"/>
      <c r="AC507" s="68"/>
      <c r="AD507" s="67"/>
      <c r="AE507" s="72"/>
      <c r="AF507" s="34"/>
      <c r="AG507" s="69"/>
      <c r="AH507" s="37"/>
      <c r="AI507" s="37"/>
      <c r="AJ507" s="37"/>
      <c r="AM507" s="70"/>
      <c r="AN507" s="70"/>
      <c r="AO507" s="70"/>
      <c r="AQ507" s="72"/>
      <c r="AR507" s="73"/>
      <c r="AS507" s="51"/>
      <c r="AU507" s="73"/>
      <c r="AV507" s="73"/>
      <c r="AW507" s="110"/>
      <c r="AX507" s="46">
        <f>IF([1]!Contratacion2023[[#This Row],[ADICIÓN/PRÓRROGA]]="NO","N/A",[1]!Contratacion2023[[#This Row],[FECHA FIN PRORROGA]])</f>
        <v>0</v>
      </c>
      <c r="AY507" s="59"/>
      <c r="AZ507" s="59"/>
      <c r="BA507" s="59"/>
      <c r="BB507" s="47"/>
      <c r="BC507" s="59"/>
      <c r="BD507" s="59"/>
      <c r="BE507" s="48">
        <f>[1]!Contratacion2023[[#This Row],[VALOR TOTAL DEL CONTRATO]]-[1]!Contratacion2023[[#This Row],[VALOR VIGENTE]]</f>
        <v>0</v>
      </c>
      <c r="BJ507" s="51"/>
      <c r="BL507" s="73"/>
      <c r="BM507" s="51"/>
    </row>
    <row r="508" spans="1:65" x14ac:dyDescent="0.25">
      <c r="A508" s="53"/>
      <c r="H508" s="203"/>
      <c r="I508" s="57"/>
      <c r="K508" s="58"/>
      <c r="L508" s="59"/>
      <c r="N508" s="59"/>
      <c r="O508" s="61"/>
      <c r="P508" s="55"/>
      <c r="Q508" s="57"/>
      <c r="R508" s="62"/>
      <c r="S508" s="59"/>
      <c r="T508" s="63"/>
      <c r="U508" s="123"/>
      <c r="V508" s="64"/>
      <c r="W508" s="27"/>
      <c r="X508" s="65"/>
      <c r="Y508" s="65"/>
      <c r="Z508" s="66"/>
      <c r="AA508" s="67"/>
      <c r="AB508" s="67"/>
      <c r="AC508" s="68"/>
      <c r="AD508" s="67"/>
      <c r="AE508" s="72"/>
      <c r="AF508" s="34"/>
      <c r="AG508" s="69"/>
      <c r="AH508" s="37"/>
      <c r="AI508" s="37"/>
      <c r="AJ508" s="37"/>
      <c r="AM508" s="70"/>
      <c r="AN508" s="70"/>
      <c r="AO508" s="70"/>
      <c r="AQ508" s="72"/>
      <c r="AR508" s="73"/>
      <c r="AS508" s="51"/>
      <c r="AU508" s="73"/>
      <c r="AV508" s="73"/>
      <c r="AW508" s="110"/>
      <c r="AX508" s="46">
        <f>IF([1]!Contratacion2023[[#This Row],[ADICIÓN/PRÓRROGA]]="NO","N/A",[1]!Contratacion2023[[#This Row],[FECHA FIN PRORROGA]])</f>
        <v>0</v>
      </c>
      <c r="AY508" s="59"/>
      <c r="AZ508" s="59"/>
      <c r="BA508" s="59"/>
      <c r="BB508" s="47"/>
      <c r="BC508" s="59"/>
      <c r="BD508" s="59"/>
      <c r="BE508" s="48">
        <f>[1]!Contratacion2023[[#This Row],[VALOR TOTAL DEL CONTRATO]]-[1]!Contratacion2023[[#This Row],[VALOR VIGENTE]]</f>
        <v>0</v>
      </c>
      <c r="BJ508" s="51"/>
      <c r="BL508" s="73"/>
      <c r="BM508" s="51"/>
    </row>
    <row r="509" spans="1:65" x14ac:dyDescent="0.25">
      <c r="A509" s="53"/>
      <c r="H509" s="203"/>
      <c r="I509" s="57"/>
      <c r="K509" s="58"/>
      <c r="L509" s="59"/>
      <c r="N509" s="59"/>
      <c r="O509" s="61"/>
      <c r="P509" s="55"/>
      <c r="Q509" s="57"/>
      <c r="R509" s="62"/>
      <c r="S509" s="59"/>
      <c r="T509" s="63"/>
      <c r="U509" s="123"/>
      <c r="V509" s="64"/>
      <c r="W509" s="27"/>
      <c r="X509" s="65"/>
      <c r="Y509" s="65"/>
      <c r="Z509" s="66"/>
      <c r="AA509" s="67"/>
      <c r="AB509" s="67"/>
      <c r="AC509" s="68"/>
      <c r="AD509" s="67"/>
      <c r="AE509" s="72"/>
      <c r="AF509" s="34"/>
      <c r="AG509" s="69"/>
      <c r="AH509" s="37"/>
      <c r="AI509" s="37"/>
      <c r="AJ509" s="37"/>
      <c r="AM509" s="70"/>
      <c r="AN509" s="70"/>
      <c r="AO509" s="70"/>
      <c r="AQ509" s="72"/>
      <c r="AR509" s="73"/>
      <c r="AS509" s="51"/>
      <c r="AU509" s="73"/>
      <c r="AV509" s="73"/>
      <c r="AW509" s="110"/>
      <c r="AX509" s="46">
        <f>IF([1]!Contratacion2023[[#This Row],[ADICIÓN/PRÓRROGA]]="NO","N/A",[1]!Contratacion2023[[#This Row],[FECHA FIN PRORROGA]])</f>
        <v>0</v>
      </c>
      <c r="AY509" s="59"/>
      <c r="AZ509" s="59"/>
      <c r="BA509" s="59"/>
      <c r="BB509" s="47"/>
      <c r="BC509" s="59"/>
      <c r="BD509" s="59"/>
      <c r="BE509" s="48">
        <f>[1]!Contratacion2023[[#This Row],[VALOR TOTAL DEL CONTRATO]]-[1]!Contratacion2023[[#This Row],[VALOR VIGENTE]]</f>
        <v>0</v>
      </c>
      <c r="BJ509" s="51"/>
      <c r="BL509" s="73"/>
      <c r="BM509" s="51"/>
    </row>
    <row r="510" spans="1:65" x14ac:dyDescent="0.25">
      <c r="A510" s="53"/>
      <c r="H510" s="203"/>
      <c r="I510" s="57"/>
      <c r="K510" s="58"/>
      <c r="L510" s="59"/>
      <c r="N510" s="59"/>
      <c r="O510" s="61"/>
      <c r="P510" s="55"/>
      <c r="Q510" s="57"/>
      <c r="R510" s="62"/>
      <c r="S510" s="59"/>
      <c r="T510" s="63"/>
      <c r="U510" s="123"/>
      <c r="V510" s="64"/>
      <c r="W510" s="27"/>
      <c r="X510" s="65"/>
      <c r="Y510" s="65"/>
      <c r="Z510" s="66"/>
      <c r="AA510" s="67"/>
      <c r="AB510" s="67"/>
      <c r="AC510" s="68"/>
      <c r="AD510" s="67"/>
      <c r="AE510" s="72"/>
      <c r="AF510" s="34"/>
      <c r="AG510" s="69"/>
      <c r="AH510" s="37"/>
      <c r="AI510" s="37"/>
      <c r="AJ510" s="37"/>
      <c r="AM510" s="70"/>
      <c r="AN510" s="70"/>
      <c r="AO510" s="70"/>
      <c r="AQ510" s="72"/>
      <c r="AR510" s="73"/>
      <c r="AS510" s="51"/>
      <c r="AU510" s="73"/>
      <c r="AV510" s="73"/>
      <c r="AW510" s="110"/>
      <c r="AX510" s="46">
        <f>IF([1]!Contratacion2023[[#This Row],[ADICIÓN/PRÓRROGA]]="NO","N/A",[1]!Contratacion2023[[#This Row],[FECHA FIN PRORROGA]])</f>
        <v>0</v>
      </c>
      <c r="AY510" s="59"/>
      <c r="AZ510" s="59"/>
      <c r="BA510" s="59"/>
      <c r="BB510" s="47"/>
      <c r="BC510" s="59"/>
      <c r="BD510" s="59"/>
      <c r="BE510" s="48">
        <f>[1]!Contratacion2023[[#This Row],[VALOR TOTAL DEL CONTRATO]]-[1]!Contratacion2023[[#This Row],[VALOR VIGENTE]]</f>
        <v>0</v>
      </c>
      <c r="BJ510" s="51"/>
      <c r="BL510" s="73"/>
      <c r="BM510" s="51"/>
    </row>
    <row r="511" spans="1:65" x14ac:dyDescent="0.25">
      <c r="A511" s="53"/>
      <c r="H511" s="203"/>
      <c r="I511" s="57"/>
      <c r="K511" s="58"/>
      <c r="L511" s="59"/>
      <c r="N511" s="59"/>
      <c r="O511" s="61"/>
      <c r="P511" s="55"/>
      <c r="Q511" s="57"/>
      <c r="R511" s="62"/>
      <c r="S511" s="59"/>
      <c r="T511" s="63"/>
      <c r="U511" s="123"/>
      <c r="V511" s="64"/>
      <c r="W511" s="27"/>
      <c r="X511" s="65"/>
      <c r="Y511" s="65"/>
      <c r="Z511" s="66"/>
      <c r="AA511" s="67"/>
      <c r="AB511" s="67"/>
      <c r="AC511" s="68"/>
      <c r="AD511" s="67"/>
      <c r="AE511" s="72"/>
      <c r="AF511" s="34"/>
      <c r="AG511" s="69"/>
      <c r="AH511" s="37"/>
      <c r="AI511" s="37"/>
      <c r="AJ511" s="37"/>
      <c r="AM511" s="70"/>
      <c r="AN511" s="70"/>
      <c r="AO511" s="70"/>
      <c r="AQ511" s="72"/>
      <c r="AR511" s="73"/>
      <c r="AS511" s="51"/>
      <c r="AU511" s="73"/>
      <c r="AV511" s="73"/>
      <c r="AW511" s="110"/>
      <c r="AX511" s="46">
        <f>IF([1]!Contratacion2023[[#This Row],[ADICIÓN/PRÓRROGA]]="NO","N/A",[1]!Contratacion2023[[#This Row],[FECHA FIN PRORROGA]])</f>
        <v>0</v>
      </c>
      <c r="AY511" s="59"/>
      <c r="AZ511" s="59"/>
      <c r="BA511" s="59"/>
      <c r="BB511" s="47"/>
      <c r="BC511" s="59"/>
      <c r="BD511" s="59"/>
      <c r="BE511" s="48">
        <f>[1]!Contratacion2023[[#This Row],[VALOR TOTAL DEL CONTRATO]]-[1]!Contratacion2023[[#This Row],[VALOR VIGENTE]]</f>
        <v>0</v>
      </c>
      <c r="BJ511" s="51"/>
      <c r="BL511" s="73"/>
      <c r="BM511" s="51"/>
    </row>
    <row r="512" spans="1:65" x14ac:dyDescent="0.25">
      <c r="A512" s="53"/>
      <c r="H512" s="203"/>
      <c r="I512" s="57"/>
      <c r="K512" s="58"/>
      <c r="L512" s="59"/>
      <c r="N512" s="59"/>
      <c r="O512" s="61"/>
      <c r="P512" s="55"/>
      <c r="Q512" s="57"/>
      <c r="R512" s="62"/>
      <c r="S512" s="59"/>
      <c r="T512" s="63"/>
      <c r="U512" s="123"/>
      <c r="V512" s="64"/>
      <c r="W512" s="27"/>
      <c r="X512" s="65"/>
      <c r="Y512" s="65"/>
      <c r="Z512" s="66"/>
      <c r="AA512" s="67"/>
      <c r="AB512" s="67"/>
      <c r="AC512" s="68"/>
      <c r="AD512" s="67"/>
      <c r="AE512" s="72"/>
      <c r="AF512" s="34"/>
      <c r="AG512" s="69"/>
      <c r="AH512" s="37"/>
      <c r="AI512" s="37"/>
      <c r="AJ512" s="37"/>
      <c r="AM512" s="70"/>
      <c r="AN512" s="70"/>
      <c r="AO512" s="70"/>
      <c r="AQ512" s="72"/>
      <c r="AR512" s="73"/>
      <c r="AS512" s="51"/>
      <c r="AU512" s="73"/>
      <c r="AV512" s="73"/>
      <c r="AW512" s="110"/>
      <c r="AX512" s="46">
        <f>IF([1]!Contratacion2023[[#This Row],[ADICIÓN/PRÓRROGA]]="NO","N/A",[1]!Contratacion2023[[#This Row],[FECHA FIN PRORROGA]])</f>
        <v>0</v>
      </c>
      <c r="AY512" s="59"/>
      <c r="AZ512" s="59"/>
      <c r="BA512" s="59"/>
      <c r="BB512" s="47"/>
      <c r="BC512" s="59"/>
      <c r="BD512" s="59"/>
      <c r="BE512" s="48">
        <f>[1]!Contratacion2023[[#This Row],[VALOR TOTAL DEL CONTRATO]]-[1]!Contratacion2023[[#This Row],[VALOR VIGENTE]]</f>
        <v>0</v>
      </c>
      <c r="BJ512" s="51"/>
      <c r="BL512" s="73"/>
      <c r="BM512" s="51"/>
    </row>
    <row r="513" spans="1:65" x14ac:dyDescent="0.25">
      <c r="A513" s="53"/>
      <c r="H513" s="203"/>
      <c r="I513" s="57"/>
      <c r="K513" s="58"/>
      <c r="L513" s="59"/>
      <c r="N513" s="59"/>
      <c r="O513" s="61"/>
      <c r="P513" s="55"/>
      <c r="Q513" s="57"/>
      <c r="R513" s="62"/>
      <c r="S513" s="59"/>
      <c r="T513" s="63"/>
      <c r="U513" s="123"/>
      <c r="V513" s="64"/>
      <c r="W513" s="27"/>
      <c r="X513" s="65"/>
      <c r="Y513" s="65"/>
      <c r="Z513" s="66"/>
      <c r="AA513" s="67"/>
      <c r="AB513" s="67"/>
      <c r="AC513" s="68"/>
      <c r="AD513" s="67"/>
      <c r="AE513" s="72"/>
      <c r="AF513" s="34"/>
      <c r="AG513" s="69"/>
      <c r="AH513" s="37"/>
      <c r="AI513" s="37"/>
      <c r="AJ513" s="37"/>
      <c r="AM513" s="70"/>
      <c r="AN513" s="70"/>
      <c r="AO513" s="70"/>
      <c r="AQ513" s="72"/>
      <c r="AR513" s="73"/>
      <c r="AS513" s="51"/>
      <c r="AU513" s="73"/>
      <c r="AV513" s="73"/>
      <c r="AW513" s="110"/>
      <c r="AX513" s="46">
        <f>IF([1]!Contratacion2023[[#This Row],[ADICIÓN/PRÓRROGA]]="NO","N/A",[1]!Contratacion2023[[#This Row],[FECHA FIN PRORROGA]])</f>
        <v>0</v>
      </c>
      <c r="AY513" s="59"/>
      <c r="AZ513" s="59"/>
      <c r="BA513" s="59"/>
      <c r="BB513" s="47"/>
      <c r="BC513" s="59"/>
      <c r="BD513" s="59"/>
      <c r="BE513" s="48">
        <f>[1]!Contratacion2023[[#This Row],[VALOR TOTAL DEL CONTRATO]]-[1]!Contratacion2023[[#This Row],[VALOR VIGENTE]]</f>
        <v>0</v>
      </c>
      <c r="BJ513" s="51"/>
      <c r="BL513" s="73"/>
      <c r="BM513" s="51"/>
    </row>
    <row r="514" spans="1:65" x14ac:dyDescent="0.25">
      <c r="A514" s="53"/>
      <c r="H514" s="203"/>
      <c r="I514" s="57"/>
      <c r="K514" s="58"/>
      <c r="L514" s="59"/>
      <c r="N514" s="59"/>
      <c r="O514" s="61"/>
      <c r="P514" s="55"/>
      <c r="Q514" s="57"/>
      <c r="R514" s="62"/>
      <c r="S514" s="59"/>
      <c r="T514" s="63"/>
      <c r="U514" s="123"/>
      <c r="V514" s="64"/>
      <c r="W514" s="27"/>
      <c r="X514" s="65"/>
      <c r="Y514" s="65"/>
      <c r="Z514" s="66"/>
      <c r="AA514" s="67"/>
      <c r="AB514" s="67"/>
      <c r="AC514" s="68"/>
      <c r="AD514" s="67"/>
      <c r="AE514" s="72"/>
      <c r="AF514" s="34"/>
      <c r="AG514" s="69"/>
      <c r="AH514" s="37"/>
      <c r="AI514" s="37"/>
      <c r="AJ514" s="37"/>
      <c r="AM514" s="70"/>
      <c r="AN514" s="70"/>
      <c r="AO514" s="70"/>
      <c r="AQ514" s="72"/>
      <c r="AR514" s="73"/>
      <c r="AS514" s="51"/>
      <c r="AU514" s="73"/>
      <c r="AV514" s="73"/>
      <c r="AW514" s="110"/>
      <c r="AX514" s="46">
        <f>IF([1]!Contratacion2023[[#This Row],[ADICIÓN/PRÓRROGA]]="NO","N/A",[1]!Contratacion2023[[#This Row],[FECHA FIN PRORROGA]])</f>
        <v>0</v>
      </c>
      <c r="AY514" s="59"/>
      <c r="AZ514" s="59"/>
      <c r="BA514" s="59"/>
      <c r="BB514" s="47"/>
      <c r="BC514" s="59"/>
      <c r="BD514" s="59"/>
      <c r="BE514" s="48">
        <f>[1]!Contratacion2023[[#This Row],[VALOR TOTAL DEL CONTRATO]]-[1]!Contratacion2023[[#This Row],[VALOR VIGENTE]]</f>
        <v>0</v>
      </c>
      <c r="BJ514" s="51"/>
      <c r="BL514" s="73"/>
      <c r="BM514" s="51"/>
    </row>
    <row r="515" spans="1:65" x14ac:dyDescent="0.25">
      <c r="A515" s="53"/>
      <c r="H515" s="203"/>
      <c r="I515" s="57"/>
      <c r="K515" s="58"/>
      <c r="L515" s="59"/>
      <c r="N515" s="59"/>
      <c r="O515" s="61"/>
      <c r="P515" s="55"/>
      <c r="Q515" s="57"/>
      <c r="R515" s="62"/>
      <c r="S515" s="59"/>
      <c r="T515" s="63"/>
      <c r="U515" s="123"/>
      <c r="V515" s="64"/>
      <c r="W515" s="27"/>
      <c r="X515" s="65"/>
      <c r="Y515" s="65"/>
      <c r="Z515" s="66"/>
      <c r="AA515" s="67"/>
      <c r="AB515" s="67"/>
      <c r="AC515" s="68"/>
      <c r="AD515" s="67"/>
      <c r="AE515" s="72"/>
      <c r="AF515" s="34"/>
      <c r="AG515" s="69"/>
      <c r="AH515" s="37"/>
      <c r="AI515" s="37"/>
      <c r="AJ515" s="37"/>
      <c r="AM515" s="70"/>
      <c r="AN515" s="70"/>
      <c r="AO515" s="70"/>
      <c r="AQ515" s="72"/>
      <c r="AR515" s="73"/>
      <c r="AS515" s="51"/>
      <c r="AU515" s="73"/>
      <c r="AV515" s="73"/>
      <c r="AW515" s="110"/>
      <c r="AX515" s="46">
        <f>IF([1]!Contratacion2023[[#This Row],[ADICIÓN/PRÓRROGA]]="NO","N/A",[1]!Contratacion2023[[#This Row],[FECHA FIN PRORROGA]])</f>
        <v>0</v>
      </c>
      <c r="AY515" s="59"/>
      <c r="AZ515" s="59"/>
      <c r="BA515" s="59"/>
      <c r="BB515" s="47"/>
      <c r="BC515" s="59"/>
      <c r="BD515" s="59"/>
      <c r="BE515" s="48">
        <f>[1]!Contratacion2023[[#This Row],[VALOR TOTAL DEL CONTRATO]]-[1]!Contratacion2023[[#This Row],[VALOR VIGENTE]]</f>
        <v>0</v>
      </c>
      <c r="BJ515" s="51"/>
      <c r="BL515" s="73"/>
      <c r="BM515" s="51"/>
    </row>
    <row r="516" spans="1:65" x14ac:dyDescent="0.25">
      <c r="A516" s="53"/>
      <c r="H516" s="203"/>
      <c r="I516" s="57"/>
      <c r="K516" s="58"/>
      <c r="L516" s="59"/>
      <c r="N516" s="59"/>
      <c r="O516" s="61"/>
      <c r="P516" s="55"/>
      <c r="Q516" s="57"/>
      <c r="R516" s="62"/>
      <c r="S516" s="59"/>
      <c r="T516" s="63"/>
      <c r="U516" s="123"/>
      <c r="V516" s="64"/>
      <c r="W516" s="27"/>
      <c r="X516" s="65"/>
      <c r="Y516" s="65"/>
      <c r="Z516" s="66"/>
      <c r="AA516" s="67"/>
      <c r="AB516" s="67"/>
      <c r="AC516" s="68"/>
      <c r="AD516" s="67"/>
      <c r="AE516" s="72"/>
      <c r="AF516" s="34"/>
      <c r="AG516" s="69"/>
      <c r="AH516" s="37"/>
      <c r="AI516" s="37"/>
      <c r="AJ516" s="37"/>
      <c r="AM516" s="70"/>
      <c r="AN516" s="70"/>
      <c r="AO516" s="70"/>
      <c r="AQ516" s="72"/>
      <c r="AR516" s="73"/>
      <c r="AS516" s="51"/>
      <c r="AU516" s="73"/>
      <c r="AV516" s="73"/>
      <c r="AW516" s="110"/>
      <c r="AX516" s="46">
        <f>IF([1]!Contratacion2023[[#This Row],[ADICIÓN/PRÓRROGA]]="NO","N/A",[1]!Contratacion2023[[#This Row],[FECHA FIN PRORROGA]])</f>
        <v>0</v>
      </c>
      <c r="AY516" s="59"/>
      <c r="AZ516" s="59"/>
      <c r="BA516" s="59"/>
      <c r="BB516" s="47"/>
      <c r="BC516" s="59"/>
      <c r="BD516" s="59"/>
      <c r="BE516" s="48">
        <f>[1]!Contratacion2023[[#This Row],[VALOR TOTAL DEL CONTRATO]]-[1]!Contratacion2023[[#This Row],[VALOR VIGENTE]]</f>
        <v>0</v>
      </c>
      <c r="BJ516" s="51"/>
      <c r="BL516" s="73"/>
      <c r="BM516" s="51"/>
    </row>
    <row r="517" spans="1:65" x14ac:dyDescent="0.25">
      <c r="A517" s="53"/>
      <c r="H517" s="203"/>
      <c r="I517" s="57"/>
      <c r="K517" s="58"/>
      <c r="L517" s="59"/>
      <c r="N517" s="59"/>
      <c r="O517" s="61"/>
      <c r="P517" s="55"/>
      <c r="Q517" s="57"/>
      <c r="R517" s="62"/>
      <c r="S517" s="59"/>
      <c r="T517" s="63"/>
      <c r="U517" s="123"/>
      <c r="V517" s="64"/>
      <c r="W517" s="27"/>
      <c r="X517" s="65"/>
      <c r="Y517" s="65"/>
      <c r="Z517" s="66"/>
      <c r="AA517" s="67"/>
      <c r="AB517" s="67"/>
      <c r="AC517" s="68"/>
      <c r="AD517" s="67"/>
      <c r="AE517" s="72"/>
      <c r="AF517" s="34"/>
      <c r="AG517" s="69"/>
      <c r="AH517" s="37"/>
      <c r="AI517" s="37"/>
      <c r="AJ517" s="37"/>
      <c r="AM517" s="70"/>
      <c r="AN517" s="70"/>
      <c r="AO517" s="70"/>
      <c r="AQ517" s="72"/>
      <c r="AR517" s="73"/>
      <c r="AS517" s="51"/>
      <c r="AU517" s="73"/>
      <c r="AV517" s="73"/>
      <c r="AW517" s="110"/>
      <c r="AX517" s="46">
        <f>IF([1]!Contratacion2023[[#This Row],[ADICIÓN/PRÓRROGA]]="NO","N/A",[1]!Contratacion2023[[#This Row],[FECHA FIN PRORROGA]])</f>
        <v>0</v>
      </c>
      <c r="AY517" s="59"/>
      <c r="AZ517" s="59"/>
      <c r="BA517" s="59"/>
      <c r="BB517" s="47"/>
      <c r="BC517" s="59"/>
      <c r="BD517" s="59"/>
      <c r="BE517" s="48">
        <f>[1]!Contratacion2023[[#This Row],[VALOR TOTAL DEL CONTRATO]]-[1]!Contratacion2023[[#This Row],[VALOR VIGENTE]]</f>
        <v>0</v>
      </c>
      <c r="BJ517" s="51"/>
      <c r="BL517" s="73"/>
      <c r="BM517" s="51"/>
    </row>
    <row r="518" spans="1:65" x14ac:dyDescent="0.25">
      <c r="A518" s="53"/>
      <c r="H518" s="203"/>
      <c r="I518" s="57"/>
      <c r="K518" s="58"/>
      <c r="L518" s="59"/>
      <c r="N518" s="59"/>
      <c r="O518" s="61"/>
      <c r="P518" s="55"/>
      <c r="Q518" s="57"/>
      <c r="R518" s="62"/>
      <c r="S518" s="59"/>
      <c r="T518" s="63"/>
      <c r="U518" s="123"/>
      <c r="V518" s="64"/>
      <c r="W518" s="27"/>
      <c r="X518" s="65"/>
      <c r="Y518" s="65"/>
      <c r="Z518" s="66"/>
      <c r="AA518" s="67"/>
      <c r="AB518" s="67"/>
      <c r="AC518" s="68"/>
      <c r="AD518" s="67"/>
      <c r="AE518" s="72"/>
      <c r="AF518" s="34"/>
      <c r="AG518" s="69"/>
      <c r="AH518" s="37"/>
      <c r="AI518" s="37"/>
      <c r="AJ518" s="37"/>
      <c r="AM518" s="70"/>
      <c r="AN518" s="70"/>
      <c r="AO518" s="70"/>
      <c r="AQ518" s="72"/>
      <c r="AR518" s="73"/>
      <c r="AS518" s="51"/>
      <c r="AU518" s="73"/>
      <c r="AV518" s="73"/>
      <c r="AW518" s="110"/>
      <c r="AX518" s="46">
        <f>IF([1]!Contratacion2023[[#This Row],[ADICIÓN/PRÓRROGA]]="NO","N/A",[1]!Contratacion2023[[#This Row],[FECHA FIN PRORROGA]])</f>
        <v>0</v>
      </c>
      <c r="AY518" s="59"/>
      <c r="AZ518" s="59"/>
      <c r="BA518" s="59"/>
      <c r="BB518" s="47"/>
      <c r="BC518" s="59"/>
      <c r="BD518" s="59"/>
      <c r="BE518" s="48">
        <f>[1]!Contratacion2023[[#This Row],[VALOR TOTAL DEL CONTRATO]]-[1]!Contratacion2023[[#This Row],[VALOR VIGENTE]]</f>
        <v>0</v>
      </c>
      <c r="BJ518" s="51"/>
      <c r="BL518" s="73"/>
      <c r="BM518" s="51"/>
    </row>
    <row r="519" spans="1:65" x14ac:dyDescent="0.25">
      <c r="A519" s="53"/>
      <c r="H519" s="203"/>
      <c r="I519" s="57"/>
      <c r="K519" s="58"/>
      <c r="L519" s="59"/>
      <c r="N519" s="59"/>
      <c r="O519" s="61"/>
      <c r="P519" s="55"/>
      <c r="Q519" s="57"/>
      <c r="R519" s="62"/>
      <c r="S519" s="59"/>
      <c r="T519" s="63"/>
      <c r="U519" s="123"/>
      <c r="V519" s="64"/>
      <c r="W519" s="27"/>
      <c r="X519" s="65"/>
      <c r="Y519" s="65"/>
      <c r="Z519" s="66"/>
      <c r="AA519" s="67"/>
      <c r="AB519" s="67"/>
      <c r="AC519" s="68"/>
      <c r="AD519" s="67"/>
      <c r="AE519" s="72"/>
      <c r="AF519" s="34"/>
      <c r="AG519" s="69"/>
      <c r="AH519" s="37"/>
      <c r="AI519" s="37"/>
      <c r="AJ519" s="37"/>
      <c r="AM519" s="70"/>
      <c r="AN519" s="70"/>
      <c r="AO519" s="70"/>
      <c r="AQ519" s="72"/>
      <c r="AR519" s="73"/>
      <c r="AS519" s="51"/>
      <c r="AU519" s="73"/>
      <c r="AV519" s="73"/>
      <c r="AW519" s="110"/>
      <c r="AX519" s="46">
        <f>IF([1]!Contratacion2023[[#This Row],[ADICIÓN/PRÓRROGA]]="NO","N/A",[1]!Contratacion2023[[#This Row],[FECHA FIN PRORROGA]])</f>
        <v>0</v>
      </c>
      <c r="AY519" s="59"/>
      <c r="AZ519" s="59"/>
      <c r="BA519" s="59"/>
      <c r="BB519" s="47"/>
      <c r="BC519" s="59"/>
      <c r="BD519" s="59"/>
      <c r="BE519" s="48">
        <f>[1]!Contratacion2023[[#This Row],[VALOR TOTAL DEL CONTRATO]]-[1]!Contratacion2023[[#This Row],[VALOR VIGENTE]]</f>
        <v>0</v>
      </c>
      <c r="BJ519" s="51"/>
      <c r="BL519" s="73"/>
      <c r="BM519" s="51"/>
    </row>
    <row r="520" spans="1:65" x14ac:dyDescent="0.25">
      <c r="A520" s="53"/>
      <c r="H520" s="203"/>
      <c r="I520" s="57"/>
      <c r="K520" s="58"/>
      <c r="L520" s="59"/>
      <c r="N520" s="59"/>
      <c r="O520" s="61"/>
      <c r="P520" s="55"/>
      <c r="Q520" s="57"/>
      <c r="R520" s="62"/>
      <c r="S520" s="59"/>
      <c r="T520" s="63"/>
      <c r="U520" s="123"/>
      <c r="V520" s="64"/>
      <c r="W520" s="27"/>
      <c r="X520" s="65"/>
      <c r="Y520" s="65"/>
      <c r="Z520" s="66"/>
      <c r="AA520" s="67"/>
      <c r="AB520" s="67"/>
      <c r="AC520" s="68"/>
      <c r="AD520" s="67"/>
      <c r="AE520" s="72"/>
      <c r="AF520" s="34"/>
      <c r="AG520" s="69"/>
      <c r="AH520" s="37"/>
      <c r="AI520" s="37"/>
      <c r="AJ520" s="37"/>
      <c r="AM520" s="70"/>
      <c r="AN520" s="70"/>
      <c r="AO520" s="70"/>
      <c r="AQ520" s="72"/>
      <c r="AR520" s="73"/>
      <c r="AS520" s="51"/>
      <c r="AU520" s="73"/>
      <c r="AV520" s="73"/>
      <c r="AW520" s="110"/>
      <c r="AX520" s="46">
        <f>IF([1]!Contratacion2023[[#This Row],[ADICIÓN/PRÓRROGA]]="NO","N/A",[1]!Contratacion2023[[#This Row],[FECHA FIN PRORROGA]])</f>
        <v>0</v>
      </c>
      <c r="AY520" s="59"/>
      <c r="AZ520" s="59"/>
      <c r="BA520" s="59"/>
      <c r="BB520" s="47"/>
      <c r="BC520" s="59"/>
      <c r="BD520" s="59"/>
      <c r="BE520" s="48">
        <f>[1]!Contratacion2023[[#This Row],[VALOR TOTAL DEL CONTRATO]]-[1]!Contratacion2023[[#This Row],[VALOR VIGENTE]]</f>
        <v>0</v>
      </c>
      <c r="BJ520" s="51"/>
      <c r="BL520" s="73"/>
      <c r="BM520" s="51"/>
    </row>
    <row r="521" spans="1:65" x14ac:dyDescent="0.25">
      <c r="A521" s="53"/>
      <c r="H521" s="203"/>
      <c r="I521" s="57"/>
      <c r="K521" s="58"/>
      <c r="L521" s="59"/>
      <c r="N521" s="59"/>
      <c r="O521" s="61"/>
      <c r="P521" s="55"/>
      <c r="Q521" s="57"/>
      <c r="R521" s="62"/>
      <c r="S521" s="59"/>
      <c r="T521" s="63"/>
      <c r="U521" s="123"/>
      <c r="V521" s="64"/>
      <c r="W521" s="27"/>
      <c r="X521" s="65"/>
      <c r="Y521" s="65"/>
      <c r="Z521" s="66"/>
      <c r="AA521" s="67"/>
      <c r="AB521" s="67"/>
      <c r="AC521" s="68"/>
      <c r="AD521" s="67"/>
      <c r="AE521" s="72"/>
      <c r="AF521" s="34"/>
      <c r="AG521" s="69"/>
      <c r="AH521" s="37"/>
      <c r="AI521" s="37"/>
      <c r="AJ521" s="37"/>
      <c r="AM521" s="70"/>
      <c r="AN521" s="70"/>
      <c r="AO521" s="70"/>
      <c r="AQ521" s="72"/>
      <c r="AR521" s="73"/>
      <c r="AS521" s="51"/>
      <c r="AU521" s="73"/>
      <c r="AV521" s="73"/>
      <c r="AW521" s="110"/>
      <c r="AX521" s="46">
        <f>IF([1]!Contratacion2023[[#This Row],[ADICIÓN/PRÓRROGA]]="NO","N/A",[1]!Contratacion2023[[#This Row],[FECHA FIN PRORROGA]])</f>
        <v>0</v>
      </c>
      <c r="AY521" s="59"/>
      <c r="AZ521" s="59"/>
      <c r="BA521" s="59"/>
      <c r="BB521" s="47"/>
      <c r="BC521" s="59"/>
      <c r="BD521" s="59"/>
      <c r="BE521" s="48">
        <f>[1]!Contratacion2023[[#This Row],[VALOR TOTAL DEL CONTRATO]]-[1]!Contratacion2023[[#This Row],[VALOR VIGENTE]]</f>
        <v>0</v>
      </c>
      <c r="BJ521" s="51"/>
      <c r="BL521" s="73"/>
      <c r="BM521" s="51"/>
    </row>
    <row r="522" spans="1:65" x14ac:dyDescent="0.25">
      <c r="A522" s="53"/>
      <c r="H522" s="203"/>
      <c r="I522" s="57"/>
      <c r="K522" s="58"/>
      <c r="L522" s="59"/>
      <c r="N522" s="59"/>
      <c r="O522" s="61"/>
      <c r="P522" s="55"/>
      <c r="Q522" s="57"/>
      <c r="R522" s="62"/>
      <c r="S522" s="59"/>
      <c r="T522" s="63"/>
      <c r="U522" s="123"/>
      <c r="V522" s="64"/>
      <c r="W522" s="27"/>
      <c r="X522" s="65"/>
      <c r="Y522" s="65"/>
      <c r="Z522" s="66"/>
      <c r="AA522" s="67"/>
      <c r="AB522" s="67"/>
      <c r="AC522" s="68"/>
      <c r="AD522" s="67"/>
      <c r="AE522" s="72"/>
      <c r="AF522" s="34"/>
      <c r="AG522" s="69"/>
      <c r="AH522" s="37"/>
      <c r="AI522" s="37"/>
      <c r="AJ522" s="37"/>
      <c r="AM522" s="70"/>
      <c r="AN522" s="70"/>
      <c r="AO522" s="70"/>
      <c r="AQ522" s="72"/>
      <c r="AR522" s="73"/>
      <c r="AS522" s="51"/>
      <c r="AU522" s="73"/>
      <c r="AV522" s="73"/>
      <c r="AW522" s="110"/>
      <c r="AX522" s="46">
        <f>IF([1]!Contratacion2023[[#This Row],[ADICIÓN/PRÓRROGA]]="NO","N/A",[1]!Contratacion2023[[#This Row],[FECHA FIN PRORROGA]])</f>
        <v>0</v>
      </c>
      <c r="AY522" s="59"/>
      <c r="AZ522" s="59"/>
      <c r="BA522" s="59"/>
      <c r="BB522" s="47"/>
      <c r="BC522" s="59"/>
      <c r="BD522" s="59"/>
      <c r="BE522" s="48">
        <f>[1]!Contratacion2023[[#This Row],[VALOR TOTAL DEL CONTRATO]]-[1]!Contratacion2023[[#This Row],[VALOR VIGENTE]]</f>
        <v>0</v>
      </c>
      <c r="BJ522" s="51"/>
      <c r="BL522" s="73"/>
      <c r="BM522" s="51"/>
    </row>
    <row r="523" spans="1:65" x14ac:dyDescent="0.25">
      <c r="A523" s="53"/>
      <c r="H523" s="203"/>
      <c r="I523" s="57"/>
      <c r="K523" s="58"/>
      <c r="L523" s="59"/>
      <c r="N523" s="59"/>
      <c r="O523" s="61"/>
      <c r="P523" s="55"/>
      <c r="Q523" s="57"/>
      <c r="R523" s="62"/>
      <c r="S523" s="59"/>
      <c r="T523" s="63"/>
      <c r="U523" s="123"/>
      <c r="V523" s="64"/>
      <c r="W523" s="27"/>
      <c r="X523" s="65"/>
      <c r="Y523" s="65"/>
      <c r="Z523" s="66"/>
      <c r="AA523" s="67"/>
      <c r="AB523" s="67"/>
      <c r="AC523" s="68"/>
      <c r="AD523" s="67"/>
      <c r="AE523" s="72"/>
      <c r="AF523" s="34"/>
      <c r="AG523" s="69"/>
      <c r="AH523" s="37"/>
      <c r="AI523" s="37"/>
      <c r="AJ523" s="37"/>
      <c r="AM523" s="70"/>
      <c r="AN523" s="70"/>
      <c r="AO523" s="70"/>
      <c r="AQ523" s="72"/>
      <c r="AR523" s="73"/>
      <c r="AS523" s="51"/>
      <c r="AU523" s="73"/>
      <c r="AV523" s="73"/>
      <c r="AW523" s="110"/>
      <c r="AX523" s="46">
        <f>IF([1]!Contratacion2023[[#This Row],[ADICIÓN/PRÓRROGA]]="NO","N/A",[1]!Contratacion2023[[#This Row],[FECHA FIN PRORROGA]])</f>
        <v>0</v>
      </c>
      <c r="AY523" s="59"/>
      <c r="AZ523" s="59"/>
      <c r="BA523" s="59"/>
      <c r="BB523" s="47"/>
      <c r="BC523" s="59"/>
      <c r="BD523" s="59"/>
      <c r="BE523" s="48">
        <f>[1]!Contratacion2023[[#This Row],[VALOR TOTAL DEL CONTRATO]]-[1]!Contratacion2023[[#This Row],[VALOR VIGENTE]]</f>
        <v>0</v>
      </c>
      <c r="BJ523" s="51"/>
      <c r="BL523" s="73"/>
      <c r="BM523" s="51"/>
    </row>
    <row r="524" spans="1:65" x14ac:dyDescent="0.25">
      <c r="A524" s="53"/>
      <c r="H524" s="203"/>
      <c r="I524" s="57"/>
      <c r="K524" s="58"/>
      <c r="L524" s="59"/>
      <c r="N524" s="59"/>
      <c r="O524" s="61"/>
      <c r="P524" s="55"/>
      <c r="Q524" s="57"/>
      <c r="R524" s="62"/>
      <c r="S524" s="59"/>
      <c r="T524" s="63"/>
      <c r="U524" s="123"/>
      <c r="V524" s="64"/>
      <c r="W524" s="27"/>
      <c r="X524" s="65"/>
      <c r="Y524" s="65"/>
      <c r="Z524" s="66"/>
      <c r="AA524" s="67"/>
      <c r="AB524" s="67"/>
      <c r="AC524" s="68"/>
      <c r="AD524" s="67"/>
      <c r="AE524" s="72"/>
      <c r="AF524" s="34"/>
      <c r="AG524" s="69"/>
      <c r="AH524" s="37"/>
      <c r="AI524" s="37"/>
      <c r="AJ524" s="37"/>
      <c r="AM524" s="70"/>
      <c r="AN524" s="70"/>
      <c r="AO524" s="70"/>
      <c r="AQ524" s="72"/>
      <c r="AR524" s="73"/>
      <c r="AS524" s="51"/>
      <c r="AU524" s="73"/>
      <c r="AV524" s="73"/>
      <c r="AW524" s="110"/>
      <c r="AX524" s="46">
        <f>IF([1]!Contratacion2023[[#This Row],[ADICIÓN/PRÓRROGA]]="NO","N/A",[1]!Contratacion2023[[#This Row],[FECHA FIN PRORROGA]])</f>
        <v>0</v>
      </c>
      <c r="AY524" s="59"/>
      <c r="AZ524" s="59"/>
      <c r="BA524" s="59"/>
      <c r="BB524" s="47"/>
      <c r="BC524" s="59"/>
      <c r="BD524" s="59"/>
      <c r="BE524" s="48">
        <f>[1]!Contratacion2023[[#This Row],[VALOR TOTAL DEL CONTRATO]]-[1]!Contratacion2023[[#This Row],[VALOR VIGENTE]]</f>
        <v>0</v>
      </c>
      <c r="BJ524" s="51"/>
      <c r="BL524" s="73"/>
      <c r="BM524" s="51"/>
    </row>
    <row r="525" spans="1:65" x14ac:dyDescent="0.25">
      <c r="A525" s="53"/>
      <c r="H525" s="203"/>
      <c r="I525" s="57"/>
      <c r="K525" s="58"/>
      <c r="L525" s="59"/>
      <c r="N525" s="59"/>
      <c r="O525" s="61"/>
      <c r="P525" s="55"/>
      <c r="Q525" s="57"/>
      <c r="R525" s="62"/>
      <c r="S525" s="59"/>
      <c r="T525" s="63"/>
      <c r="U525" s="123"/>
      <c r="V525" s="64"/>
      <c r="W525" s="27"/>
      <c r="X525" s="65"/>
      <c r="Y525" s="65"/>
      <c r="Z525" s="66"/>
      <c r="AA525" s="67"/>
      <c r="AB525" s="67"/>
      <c r="AC525" s="68"/>
      <c r="AD525" s="67"/>
      <c r="AE525" s="72"/>
      <c r="AF525" s="34"/>
      <c r="AG525" s="69"/>
      <c r="AH525" s="37"/>
      <c r="AI525" s="37"/>
      <c r="AJ525" s="37"/>
      <c r="AM525" s="70"/>
      <c r="AN525" s="70"/>
      <c r="AO525" s="70"/>
      <c r="AQ525" s="72"/>
      <c r="AR525" s="73"/>
      <c r="AS525" s="51"/>
      <c r="AU525" s="73"/>
      <c r="AV525" s="73"/>
      <c r="AW525" s="110"/>
      <c r="AX525" s="46">
        <f>IF([1]!Contratacion2023[[#This Row],[ADICIÓN/PRÓRROGA]]="NO","N/A",[1]!Contratacion2023[[#This Row],[FECHA FIN PRORROGA]])</f>
        <v>0</v>
      </c>
      <c r="AY525" s="59"/>
      <c r="AZ525" s="59"/>
      <c r="BA525" s="59"/>
      <c r="BB525" s="47"/>
      <c r="BC525" s="59"/>
      <c r="BD525" s="59"/>
      <c r="BE525" s="48">
        <f>[1]!Contratacion2023[[#This Row],[VALOR TOTAL DEL CONTRATO]]-[1]!Contratacion2023[[#This Row],[VALOR VIGENTE]]</f>
        <v>0</v>
      </c>
      <c r="BJ525" s="51"/>
      <c r="BL525" s="73"/>
      <c r="BM525" s="51"/>
    </row>
    <row r="526" spans="1:65" x14ac:dyDescent="0.25">
      <c r="A526" s="53"/>
      <c r="H526" s="203"/>
      <c r="I526" s="57"/>
      <c r="K526" s="58"/>
      <c r="L526" s="59"/>
      <c r="N526" s="59"/>
      <c r="O526" s="61"/>
      <c r="P526" s="55"/>
      <c r="Q526" s="57"/>
      <c r="R526" s="62"/>
      <c r="S526" s="59"/>
      <c r="T526" s="63"/>
      <c r="U526" s="123"/>
      <c r="V526" s="64"/>
      <c r="W526" s="27"/>
      <c r="X526" s="65"/>
      <c r="Y526" s="65"/>
      <c r="Z526" s="66"/>
      <c r="AA526" s="67"/>
      <c r="AB526" s="67"/>
      <c r="AC526" s="68"/>
      <c r="AD526" s="67"/>
      <c r="AE526" s="72"/>
      <c r="AF526" s="34"/>
      <c r="AG526" s="69"/>
      <c r="AH526" s="37"/>
      <c r="AI526" s="37"/>
      <c r="AJ526" s="37"/>
      <c r="AM526" s="70"/>
      <c r="AN526" s="70"/>
      <c r="AO526" s="70"/>
      <c r="AQ526" s="72"/>
      <c r="AR526" s="73"/>
      <c r="AS526" s="51"/>
      <c r="AU526" s="73"/>
      <c r="AV526" s="73"/>
      <c r="AW526" s="110"/>
      <c r="AX526" s="46">
        <f>IF([1]!Contratacion2023[[#This Row],[ADICIÓN/PRÓRROGA]]="NO","N/A",[1]!Contratacion2023[[#This Row],[FECHA FIN PRORROGA]])</f>
        <v>0</v>
      </c>
      <c r="AY526" s="59"/>
      <c r="AZ526" s="59"/>
      <c r="BA526" s="59"/>
      <c r="BB526" s="47"/>
      <c r="BC526" s="59"/>
      <c r="BD526" s="59"/>
      <c r="BE526" s="48">
        <f>[1]!Contratacion2023[[#This Row],[VALOR TOTAL DEL CONTRATO]]-[1]!Contratacion2023[[#This Row],[VALOR VIGENTE]]</f>
        <v>0</v>
      </c>
      <c r="BJ526" s="51"/>
      <c r="BL526" s="73"/>
      <c r="BM526" s="51"/>
    </row>
    <row r="527" spans="1:65" x14ac:dyDescent="0.25">
      <c r="A527" s="53"/>
      <c r="H527" s="203"/>
      <c r="I527" s="57"/>
      <c r="K527" s="58"/>
      <c r="L527" s="59"/>
      <c r="N527" s="59"/>
      <c r="O527" s="61"/>
      <c r="P527" s="55"/>
      <c r="Q527" s="57"/>
      <c r="R527" s="62"/>
      <c r="S527" s="59"/>
      <c r="T527" s="63"/>
      <c r="U527" s="123"/>
      <c r="V527" s="64"/>
      <c r="W527" s="27"/>
      <c r="X527" s="65"/>
      <c r="Y527" s="65"/>
      <c r="Z527" s="66"/>
      <c r="AA527" s="67"/>
      <c r="AB527" s="67"/>
      <c r="AC527" s="68"/>
      <c r="AD527" s="67"/>
      <c r="AE527" s="72"/>
      <c r="AF527" s="34"/>
      <c r="AG527" s="69"/>
      <c r="AH527" s="37"/>
      <c r="AI527" s="37"/>
      <c r="AJ527" s="37"/>
      <c r="AM527" s="70"/>
      <c r="AN527" s="70"/>
      <c r="AO527" s="70"/>
      <c r="AQ527" s="72"/>
      <c r="AR527" s="73"/>
      <c r="AS527" s="51"/>
      <c r="AU527" s="73"/>
      <c r="AV527" s="73"/>
      <c r="AW527" s="110"/>
      <c r="AX527" s="46">
        <f>IF([1]!Contratacion2023[[#This Row],[ADICIÓN/PRÓRROGA]]="NO","N/A",[1]!Contratacion2023[[#This Row],[FECHA FIN PRORROGA]])</f>
        <v>0</v>
      </c>
      <c r="AY527" s="59"/>
      <c r="AZ527" s="59"/>
      <c r="BA527" s="59"/>
      <c r="BB527" s="47"/>
      <c r="BC527" s="59"/>
      <c r="BD527" s="59"/>
      <c r="BE527" s="48">
        <f>[1]!Contratacion2023[[#This Row],[VALOR TOTAL DEL CONTRATO]]-[1]!Contratacion2023[[#This Row],[VALOR VIGENTE]]</f>
        <v>0</v>
      </c>
      <c r="BJ527" s="51"/>
      <c r="BL527" s="73"/>
      <c r="BM527" s="51"/>
    </row>
    <row r="528" spans="1:65" x14ac:dyDescent="0.25">
      <c r="A528" s="53"/>
      <c r="H528" s="203"/>
      <c r="I528" s="57"/>
      <c r="K528" s="58"/>
      <c r="L528" s="59"/>
      <c r="N528" s="59"/>
      <c r="O528" s="61"/>
      <c r="P528" s="55"/>
      <c r="Q528" s="57"/>
      <c r="R528" s="62"/>
      <c r="S528" s="59"/>
      <c r="T528" s="63"/>
      <c r="U528" s="123"/>
      <c r="V528" s="64"/>
      <c r="W528" s="27"/>
      <c r="X528" s="65"/>
      <c r="Y528" s="65"/>
      <c r="Z528" s="66"/>
      <c r="AA528" s="67"/>
      <c r="AB528" s="67"/>
      <c r="AC528" s="68"/>
      <c r="AD528" s="67"/>
      <c r="AE528" s="72"/>
      <c r="AF528" s="34"/>
      <c r="AG528" s="69"/>
      <c r="AH528" s="37"/>
      <c r="AI528" s="37"/>
      <c r="AJ528" s="37"/>
      <c r="AM528" s="70"/>
      <c r="AN528" s="70"/>
      <c r="AO528" s="70"/>
      <c r="AQ528" s="72"/>
      <c r="AR528" s="73"/>
      <c r="AS528" s="51"/>
      <c r="AU528" s="73"/>
      <c r="AV528" s="73"/>
      <c r="AW528" s="110"/>
      <c r="AX528" s="46">
        <f>IF([1]!Contratacion2023[[#This Row],[ADICIÓN/PRÓRROGA]]="NO","N/A",[1]!Contratacion2023[[#This Row],[FECHA FIN PRORROGA]])</f>
        <v>0</v>
      </c>
      <c r="AY528" s="59"/>
      <c r="AZ528" s="59"/>
      <c r="BA528" s="59"/>
      <c r="BB528" s="47"/>
      <c r="BC528" s="59"/>
      <c r="BD528" s="59"/>
      <c r="BE528" s="48">
        <f>[1]!Contratacion2023[[#This Row],[VALOR TOTAL DEL CONTRATO]]-[1]!Contratacion2023[[#This Row],[VALOR VIGENTE]]</f>
        <v>0</v>
      </c>
      <c r="BJ528" s="51"/>
      <c r="BL528" s="73"/>
      <c r="BM528" s="51"/>
    </row>
    <row r="529" spans="1:65" x14ac:dyDescent="0.25">
      <c r="A529" s="53"/>
      <c r="H529" s="203"/>
      <c r="I529" s="57"/>
      <c r="K529" s="58"/>
      <c r="L529" s="59"/>
      <c r="N529" s="59"/>
      <c r="O529" s="61"/>
      <c r="P529" s="55"/>
      <c r="Q529" s="57"/>
      <c r="R529" s="62"/>
      <c r="S529" s="59"/>
      <c r="T529" s="63"/>
      <c r="U529" s="123"/>
      <c r="V529" s="64"/>
      <c r="W529" s="27"/>
      <c r="X529" s="65"/>
      <c r="Y529" s="65"/>
      <c r="Z529" s="66"/>
      <c r="AA529" s="67"/>
      <c r="AB529" s="67"/>
      <c r="AC529" s="68"/>
      <c r="AD529" s="67"/>
      <c r="AE529" s="72"/>
      <c r="AF529" s="34"/>
      <c r="AG529" s="69"/>
      <c r="AH529" s="37"/>
      <c r="AI529" s="37"/>
      <c r="AJ529" s="37"/>
      <c r="AM529" s="70"/>
      <c r="AN529" s="70"/>
      <c r="AO529" s="70"/>
      <c r="AQ529" s="72"/>
      <c r="AR529" s="73"/>
      <c r="AS529" s="51"/>
      <c r="AU529" s="73"/>
      <c r="AV529" s="73"/>
      <c r="AW529" s="110"/>
      <c r="AX529" s="46">
        <f>IF([1]!Contratacion2023[[#This Row],[ADICIÓN/PRÓRROGA]]="NO","N/A",[1]!Contratacion2023[[#This Row],[FECHA FIN PRORROGA]])</f>
        <v>0</v>
      </c>
      <c r="AY529" s="59"/>
      <c r="AZ529" s="59"/>
      <c r="BA529" s="59"/>
      <c r="BB529" s="47"/>
      <c r="BC529" s="59"/>
      <c r="BD529" s="59"/>
      <c r="BE529" s="48">
        <f>[1]!Contratacion2023[[#This Row],[VALOR TOTAL DEL CONTRATO]]-[1]!Contratacion2023[[#This Row],[VALOR VIGENTE]]</f>
        <v>0</v>
      </c>
      <c r="BJ529" s="51"/>
      <c r="BL529" s="73"/>
      <c r="BM529" s="51"/>
    </row>
    <row r="530" spans="1:65" x14ac:dyDescent="0.25">
      <c r="A530" s="53"/>
      <c r="H530" s="203"/>
      <c r="I530" s="57"/>
      <c r="K530" s="58"/>
      <c r="L530" s="59"/>
      <c r="N530" s="59"/>
      <c r="O530" s="61"/>
      <c r="P530" s="55"/>
      <c r="Q530" s="57"/>
      <c r="R530" s="62"/>
      <c r="S530" s="59"/>
      <c r="T530" s="63"/>
      <c r="U530" s="123"/>
      <c r="V530" s="64"/>
      <c r="W530" s="27"/>
      <c r="X530" s="65"/>
      <c r="Y530" s="65"/>
      <c r="Z530" s="66"/>
      <c r="AA530" s="67"/>
      <c r="AB530" s="67"/>
      <c r="AC530" s="68"/>
      <c r="AD530" s="67"/>
      <c r="AE530" s="72"/>
      <c r="AF530" s="34"/>
      <c r="AG530" s="69"/>
      <c r="AH530" s="37"/>
      <c r="AI530" s="37"/>
      <c r="AJ530" s="37"/>
      <c r="AM530" s="70"/>
      <c r="AN530" s="70"/>
      <c r="AO530" s="70"/>
      <c r="AQ530" s="72"/>
      <c r="AR530" s="73"/>
      <c r="AS530" s="51"/>
      <c r="AU530" s="73"/>
      <c r="AV530" s="73"/>
      <c r="AW530" s="110"/>
      <c r="AX530" s="46">
        <f>IF([1]!Contratacion2023[[#This Row],[ADICIÓN/PRÓRROGA]]="NO","N/A",[1]!Contratacion2023[[#This Row],[FECHA FIN PRORROGA]])</f>
        <v>0</v>
      </c>
      <c r="AY530" s="59"/>
      <c r="AZ530" s="59"/>
      <c r="BA530" s="59"/>
      <c r="BB530" s="47"/>
      <c r="BC530" s="59"/>
      <c r="BD530" s="59"/>
      <c r="BE530" s="48">
        <f>[1]!Contratacion2023[[#This Row],[VALOR TOTAL DEL CONTRATO]]-[1]!Contratacion2023[[#This Row],[VALOR VIGENTE]]</f>
        <v>0</v>
      </c>
      <c r="BJ530" s="51"/>
      <c r="BL530" s="73"/>
      <c r="BM530" s="51"/>
    </row>
    <row r="531" spans="1:65" x14ac:dyDescent="0.25">
      <c r="A531" s="53"/>
      <c r="H531" s="203"/>
      <c r="I531" s="57"/>
      <c r="K531" s="58"/>
      <c r="L531" s="59"/>
      <c r="N531" s="59"/>
      <c r="O531" s="61"/>
      <c r="P531" s="55"/>
      <c r="Q531" s="57"/>
      <c r="R531" s="62"/>
      <c r="S531" s="59"/>
      <c r="T531" s="63"/>
      <c r="U531" s="123"/>
      <c r="V531" s="64"/>
      <c r="W531" s="27"/>
      <c r="X531" s="65"/>
      <c r="Y531" s="65"/>
      <c r="Z531" s="66"/>
      <c r="AA531" s="67"/>
      <c r="AB531" s="67"/>
      <c r="AC531" s="68"/>
      <c r="AD531" s="67"/>
      <c r="AE531" s="72"/>
      <c r="AF531" s="34"/>
      <c r="AG531" s="69"/>
      <c r="AH531" s="37"/>
      <c r="AI531" s="37"/>
      <c r="AJ531" s="37"/>
      <c r="AM531" s="70"/>
      <c r="AN531" s="70"/>
      <c r="AO531" s="70"/>
      <c r="AQ531" s="72"/>
      <c r="AR531" s="73"/>
      <c r="AS531" s="51"/>
      <c r="AU531" s="73"/>
      <c r="AV531" s="73"/>
      <c r="AW531" s="110"/>
      <c r="AX531" s="46">
        <f>IF([1]!Contratacion2023[[#This Row],[ADICIÓN/PRÓRROGA]]="NO","N/A",[1]!Contratacion2023[[#This Row],[FECHA FIN PRORROGA]])</f>
        <v>0</v>
      </c>
      <c r="AY531" s="59"/>
      <c r="AZ531" s="59"/>
      <c r="BA531" s="59"/>
      <c r="BB531" s="47"/>
      <c r="BC531" s="59"/>
      <c r="BD531" s="59"/>
      <c r="BE531" s="48">
        <f>[1]!Contratacion2023[[#This Row],[VALOR TOTAL DEL CONTRATO]]-[1]!Contratacion2023[[#This Row],[VALOR VIGENTE]]</f>
        <v>0</v>
      </c>
      <c r="BJ531" s="51"/>
      <c r="BL531" s="73"/>
      <c r="BM531" s="51"/>
    </row>
    <row r="532" spans="1:65" x14ac:dyDescent="0.25">
      <c r="A532" s="53"/>
      <c r="H532" s="203"/>
      <c r="I532" s="57"/>
      <c r="K532" s="58"/>
      <c r="L532" s="59"/>
      <c r="N532" s="59"/>
      <c r="O532" s="61"/>
      <c r="P532" s="55"/>
      <c r="Q532" s="57"/>
      <c r="R532" s="62"/>
      <c r="S532" s="59"/>
      <c r="T532" s="63"/>
      <c r="U532" s="123"/>
      <c r="V532" s="64"/>
      <c r="W532" s="27"/>
      <c r="X532" s="65"/>
      <c r="Y532" s="65"/>
      <c r="Z532" s="66"/>
      <c r="AA532" s="67"/>
      <c r="AB532" s="67"/>
      <c r="AC532" s="68"/>
      <c r="AD532" s="67"/>
      <c r="AE532" s="72"/>
      <c r="AF532" s="34"/>
      <c r="AG532" s="69"/>
      <c r="AH532" s="37"/>
      <c r="AI532" s="37"/>
      <c r="AJ532" s="37"/>
      <c r="AM532" s="70"/>
      <c r="AN532" s="70"/>
      <c r="AO532" s="70"/>
      <c r="AQ532" s="72"/>
      <c r="AR532" s="73"/>
      <c r="AS532" s="51"/>
      <c r="AU532" s="73"/>
      <c r="AV532" s="73"/>
      <c r="AW532" s="110"/>
      <c r="AX532" s="46">
        <f>IF([1]!Contratacion2023[[#This Row],[ADICIÓN/PRÓRROGA]]="NO","N/A",[1]!Contratacion2023[[#This Row],[FECHA FIN PRORROGA]])</f>
        <v>0</v>
      </c>
      <c r="AY532" s="59"/>
      <c r="AZ532" s="59"/>
      <c r="BA532" s="59"/>
      <c r="BB532" s="47"/>
      <c r="BC532" s="59"/>
      <c r="BD532" s="59"/>
      <c r="BE532" s="48">
        <f>[1]!Contratacion2023[[#This Row],[VALOR TOTAL DEL CONTRATO]]-[1]!Contratacion2023[[#This Row],[VALOR VIGENTE]]</f>
        <v>0</v>
      </c>
      <c r="BJ532" s="51"/>
      <c r="BL532" s="73"/>
      <c r="BM532" s="51"/>
    </row>
    <row r="533" spans="1:65" x14ac:dyDescent="0.25">
      <c r="A533" s="53"/>
      <c r="H533" s="203"/>
      <c r="I533" s="57"/>
      <c r="K533" s="58"/>
      <c r="L533" s="59"/>
      <c r="N533" s="59"/>
      <c r="O533" s="61"/>
      <c r="P533" s="55"/>
      <c r="Q533" s="57"/>
      <c r="R533" s="62"/>
      <c r="S533" s="59"/>
      <c r="T533" s="63"/>
      <c r="U533" s="123"/>
      <c r="V533" s="64"/>
      <c r="W533" s="27"/>
      <c r="X533" s="65"/>
      <c r="Y533" s="65"/>
      <c r="Z533" s="66"/>
      <c r="AA533" s="67"/>
      <c r="AB533" s="67"/>
      <c r="AC533" s="68"/>
      <c r="AD533" s="67"/>
      <c r="AE533" s="72"/>
      <c r="AF533" s="34"/>
      <c r="AG533" s="69"/>
      <c r="AH533" s="37"/>
      <c r="AI533" s="37"/>
      <c r="AJ533" s="37"/>
      <c r="AM533" s="70"/>
      <c r="AN533" s="70"/>
      <c r="AO533" s="70"/>
      <c r="AQ533" s="72"/>
      <c r="AR533" s="73"/>
      <c r="AS533" s="51"/>
      <c r="AU533" s="73"/>
      <c r="AV533" s="73"/>
      <c r="AW533" s="110"/>
      <c r="AX533" s="46">
        <f>IF([1]!Contratacion2023[[#This Row],[ADICIÓN/PRÓRROGA]]="NO","N/A",[1]!Contratacion2023[[#This Row],[FECHA FIN PRORROGA]])</f>
        <v>0</v>
      </c>
      <c r="AY533" s="59"/>
      <c r="AZ533" s="59"/>
      <c r="BA533" s="59"/>
      <c r="BB533" s="47"/>
      <c r="BC533" s="59"/>
      <c r="BD533" s="59"/>
      <c r="BE533" s="48">
        <f>[1]!Contratacion2023[[#This Row],[VALOR TOTAL DEL CONTRATO]]-[1]!Contratacion2023[[#This Row],[VALOR VIGENTE]]</f>
        <v>0</v>
      </c>
      <c r="BJ533" s="51"/>
      <c r="BL533" s="73"/>
      <c r="BM533" s="51"/>
    </row>
    <row r="534" spans="1:65" x14ac:dyDescent="0.25">
      <c r="A534" s="53"/>
      <c r="H534" s="203"/>
      <c r="I534" s="57"/>
      <c r="K534" s="58"/>
      <c r="L534" s="59"/>
      <c r="N534" s="59"/>
      <c r="O534" s="61"/>
      <c r="P534" s="55"/>
      <c r="Q534" s="57"/>
      <c r="R534" s="62"/>
      <c r="S534" s="59"/>
      <c r="T534" s="63"/>
      <c r="U534" s="123"/>
      <c r="V534" s="64"/>
      <c r="W534" s="27"/>
      <c r="X534" s="65"/>
      <c r="Y534" s="65"/>
      <c r="Z534" s="66"/>
      <c r="AA534" s="67"/>
      <c r="AB534" s="67"/>
      <c r="AC534" s="68"/>
      <c r="AD534" s="67"/>
      <c r="AE534" s="72"/>
      <c r="AF534" s="34"/>
      <c r="AG534" s="69"/>
      <c r="AH534" s="37"/>
      <c r="AI534" s="37"/>
      <c r="AJ534" s="37"/>
      <c r="AM534" s="70"/>
      <c r="AN534" s="70"/>
      <c r="AO534" s="70"/>
      <c r="AQ534" s="72"/>
      <c r="AR534" s="73"/>
      <c r="AS534" s="51"/>
      <c r="AU534" s="73"/>
      <c r="AV534" s="73"/>
      <c r="AW534" s="110"/>
      <c r="AX534" s="46">
        <f>IF([1]!Contratacion2023[[#This Row],[ADICIÓN/PRÓRROGA]]="NO","N/A",[1]!Contratacion2023[[#This Row],[FECHA FIN PRORROGA]])</f>
        <v>0</v>
      </c>
      <c r="AY534" s="59"/>
      <c r="AZ534" s="59"/>
      <c r="BA534" s="59"/>
      <c r="BB534" s="47"/>
      <c r="BC534" s="59"/>
      <c r="BD534" s="59"/>
      <c r="BE534" s="48">
        <f>[1]!Contratacion2023[[#This Row],[VALOR TOTAL DEL CONTRATO]]-[1]!Contratacion2023[[#This Row],[VALOR VIGENTE]]</f>
        <v>0</v>
      </c>
      <c r="BJ534" s="51"/>
      <c r="BL534" s="73"/>
      <c r="BM534" s="51"/>
    </row>
    <row r="535" spans="1:65" x14ac:dyDescent="0.25">
      <c r="A535" s="53"/>
      <c r="H535" s="203"/>
      <c r="I535" s="57"/>
      <c r="K535" s="58"/>
      <c r="L535" s="59"/>
      <c r="N535" s="59"/>
      <c r="O535" s="61"/>
      <c r="P535" s="55"/>
      <c r="Q535" s="57"/>
      <c r="R535" s="62"/>
      <c r="S535" s="59"/>
      <c r="T535" s="63"/>
      <c r="U535" s="123"/>
      <c r="V535" s="64"/>
      <c r="W535" s="27"/>
      <c r="X535" s="65"/>
      <c r="Y535" s="65"/>
      <c r="Z535" s="66"/>
      <c r="AA535" s="67"/>
      <c r="AB535" s="67"/>
      <c r="AC535" s="68"/>
      <c r="AD535" s="67"/>
      <c r="AE535" s="72"/>
      <c r="AF535" s="34"/>
      <c r="AG535" s="69"/>
      <c r="AH535" s="37"/>
      <c r="AI535" s="37"/>
      <c r="AJ535" s="37"/>
      <c r="AM535" s="70"/>
      <c r="AN535" s="70"/>
      <c r="AO535" s="70"/>
      <c r="AQ535" s="72"/>
      <c r="AR535" s="73"/>
      <c r="AS535" s="51"/>
      <c r="AU535" s="73"/>
      <c r="AV535" s="73"/>
      <c r="AW535" s="110"/>
      <c r="AX535" s="46">
        <f>IF([1]!Contratacion2023[[#This Row],[ADICIÓN/PRÓRROGA]]="NO","N/A",[1]!Contratacion2023[[#This Row],[FECHA FIN PRORROGA]])</f>
        <v>0</v>
      </c>
      <c r="AY535" s="59"/>
      <c r="AZ535" s="59"/>
      <c r="BA535" s="59"/>
      <c r="BB535" s="47"/>
      <c r="BC535" s="59"/>
      <c r="BD535" s="59"/>
      <c r="BE535" s="48">
        <f>[1]!Contratacion2023[[#This Row],[VALOR TOTAL DEL CONTRATO]]-[1]!Contratacion2023[[#This Row],[VALOR VIGENTE]]</f>
        <v>0</v>
      </c>
      <c r="BJ535" s="51"/>
      <c r="BL535" s="73"/>
      <c r="BM535" s="51"/>
    </row>
    <row r="536" spans="1:65" x14ac:dyDescent="0.25">
      <c r="A536" s="53"/>
      <c r="H536" s="203"/>
      <c r="I536" s="57"/>
      <c r="K536" s="58"/>
      <c r="L536" s="59"/>
      <c r="N536" s="59"/>
      <c r="O536" s="61"/>
      <c r="P536" s="55"/>
      <c r="Q536" s="57"/>
      <c r="R536" s="62"/>
      <c r="S536" s="59"/>
      <c r="T536" s="63"/>
      <c r="U536" s="123"/>
      <c r="V536" s="64"/>
      <c r="W536" s="27"/>
      <c r="X536" s="65"/>
      <c r="Y536" s="65"/>
      <c r="Z536" s="66"/>
      <c r="AA536" s="67"/>
      <c r="AB536" s="67"/>
      <c r="AC536" s="68"/>
      <c r="AD536" s="67"/>
      <c r="AE536" s="72"/>
      <c r="AF536" s="34"/>
      <c r="AG536" s="69"/>
      <c r="AH536" s="37"/>
      <c r="AI536" s="37"/>
      <c r="AJ536" s="37"/>
      <c r="AM536" s="70"/>
      <c r="AN536" s="70"/>
      <c r="AO536" s="70"/>
      <c r="AQ536" s="72"/>
      <c r="AR536" s="73"/>
      <c r="AS536" s="51"/>
      <c r="AU536" s="73"/>
      <c r="AV536" s="73"/>
      <c r="AW536" s="110"/>
      <c r="AX536" s="46">
        <f>IF([1]!Contratacion2023[[#This Row],[ADICIÓN/PRÓRROGA]]="NO","N/A",[1]!Contratacion2023[[#This Row],[FECHA FIN PRORROGA]])</f>
        <v>0</v>
      </c>
      <c r="AY536" s="59"/>
      <c r="AZ536" s="59"/>
      <c r="BA536" s="59"/>
      <c r="BB536" s="47"/>
      <c r="BC536" s="59"/>
      <c r="BD536" s="59"/>
      <c r="BE536" s="48">
        <f>[1]!Contratacion2023[[#This Row],[VALOR TOTAL DEL CONTRATO]]-[1]!Contratacion2023[[#This Row],[VALOR VIGENTE]]</f>
        <v>0</v>
      </c>
      <c r="BJ536" s="51"/>
      <c r="BL536" s="73"/>
      <c r="BM536" s="51"/>
    </row>
    <row r="537" spans="1:65" x14ac:dyDescent="0.25">
      <c r="A537" s="53"/>
      <c r="H537" s="203"/>
      <c r="I537" s="57"/>
      <c r="K537" s="58"/>
      <c r="L537" s="59"/>
      <c r="N537" s="59"/>
      <c r="O537" s="61"/>
      <c r="P537" s="55"/>
      <c r="Q537" s="57"/>
      <c r="R537" s="62"/>
      <c r="S537" s="59"/>
      <c r="T537" s="63"/>
      <c r="U537" s="123"/>
      <c r="V537" s="64"/>
      <c r="W537" s="27"/>
      <c r="X537" s="65"/>
      <c r="Y537" s="65"/>
      <c r="Z537" s="66"/>
      <c r="AA537" s="67"/>
      <c r="AB537" s="67"/>
      <c r="AC537" s="68"/>
      <c r="AD537" s="67"/>
      <c r="AE537" s="72"/>
      <c r="AF537" s="34"/>
      <c r="AG537" s="69"/>
      <c r="AH537" s="37"/>
      <c r="AI537" s="37"/>
      <c r="AJ537" s="37"/>
      <c r="AM537" s="70"/>
      <c r="AN537" s="70"/>
      <c r="AO537" s="70"/>
      <c r="AQ537" s="72"/>
      <c r="AR537" s="73"/>
      <c r="AS537" s="51"/>
      <c r="AU537" s="73"/>
      <c r="AV537" s="73"/>
      <c r="AW537" s="110"/>
      <c r="AX537" s="46">
        <f>IF([1]!Contratacion2023[[#This Row],[ADICIÓN/PRÓRROGA]]="NO","N/A",[1]!Contratacion2023[[#This Row],[FECHA FIN PRORROGA]])</f>
        <v>0</v>
      </c>
      <c r="AY537" s="59"/>
      <c r="AZ537" s="59"/>
      <c r="BA537" s="59"/>
      <c r="BB537" s="47"/>
      <c r="BC537" s="59"/>
      <c r="BD537" s="59"/>
      <c r="BE537" s="48">
        <f>[1]!Contratacion2023[[#This Row],[VALOR TOTAL DEL CONTRATO]]-[1]!Contratacion2023[[#This Row],[VALOR VIGENTE]]</f>
        <v>0</v>
      </c>
      <c r="BJ537" s="51"/>
      <c r="BL537" s="73"/>
      <c r="BM537" s="51"/>
    </row>
    <row r="538" spans="1:65" x14ac:dyDescent="0.25">
      <c r="A538" s="53"/>
      <c r="H538" s="203"/>
      <c r="I538" s="57"/>
      <c r="K538" s="58"/>
      <c r="L538" s="59"/>
      <c r="N538" s="59"/>
      <c r="O538" s="61"/>
      <c r="P538" s="55"/>
      <c r="Q538" s="57"/>
      <c r="R538" s="62"/>
      <c r="S538" s="59"/>
      <c r="T538" s="63"/>
      <c r="U538" s="123"/>
      <c r="V538" s="64"/>
      <c r="W538" s="27"/>
      <c r="X538" s="65"/>
      <c r="Y538" s="65"/>
      <c r="Z538" s="66"/>
      <c r="AA538" s="67"/>
      <c r="AB538" s="67"/>
      <c r="AC538" s="68"/>
      <c r="AD538" s="67"/>
      <c r="AE538" s="72"/>
      <c r="AF538" s="34"/>
      <c r="AG538" s="69"/>
      <c r="AH538" s="37"/>
      <c r="AI538" s="37"/>
      <c r="AJ538" s="37"/>
      <c r="AM538" s="70"/>
      <c r="AN538" s="70"/>
      <c r="AO538" s="70"/>
      <c r="AQ538" s="72"/>
      <c r="AR538" s="73"/>
      <c r="AS538" s="51"/>
      <c r="AU538" s="73"/>
      <c r="AV538" s="73"/>
      <c r="AW538" s="110"/>
      <c r="AX538" s="46">
        <f>IF([1]!Contratacion2023[[#This Row],[ADICIÓN/PRÓRROGA]]="NO","N/A",[1]!Contratacion2023[[#This Row],[FECHA FIN PRORROGA]])</f>
        <v>0</v>
      </c>
      <c r="AY538" s="59"/>
      <c r="AZ538" s="59"/>
      <c r="BA538" s="59"/>
      <c r="BB538" s="47"/>
      <c r="BC538" s="59"/>
      <c r="BD538" s="59"/>
      <c r="BE538" s="48">
        <f>[1]!Contratacion2023[[#This Row],[VALOR TOTAL DEL CONTRATO]]-[1]!Contratacion2023[[#This Row],[VALOR VIGENTE]]</f>
        <v>0</v>
      </c>
      <c r="BJ538" s="51"/>
      <c r="BL538" s="73"/>
      <c r="BM538" s="51"/>
    </row>
    <row r="539" spans="1:65" x14ac:dyDescent="0.25">
      <c r="A539" s="53"/>
      <c r="H539" s="203"/>
      <c r="I539" s="57"/>
      <c r="K539" s="58"/>
      <c r="L539" s="59"/>
      <c r="N539" s="59"/>
      <c r="O539" s="61"/>
      <c r="P539" s="55"/>
      <c r="Q539" s="57"/>
      <c r="R539" s="62"/>
      <c r="S539" s="59"/>
      <c r="T539" s="63"/>
      <c r="U539" s="123"/>
      <c r="V539" s="64"/>
      <c r="W539" s="27"/>
      <c r="X539" s="65"/>
      <c r="Y539" s="65"/>
      <c r="Z539" s="66"/>
      <c r="AA539" s="67"/>
      <c r="AB539" s="67"/>
      <c r="AC539" s="68"/>
      <c r="AD539" s="67"/>
      <c r="AE539" s="72"/>
      <c r="AF539" s="34"/>
      <c r="AG539" s="69"/>
      <c r="AH539" s="37"/>
      <c r="AI539" s="37"/>
      <c r="AJ539" s="37"/>
      <c r="AM539" s="70"/>
      <c r="AN539" s="70"/>
      <c r="AO539" s="70"/>
      <c r="AQ539" s="72"/>
      <c r="AR539" s="73"/>
      <c r="AS539" s="51"/>
      <c r="AU539" s="73"/>
      <c r="AV539" s="73"/>
      <c r="AW539" s="110"/>
      <c r="AX539" s="46">
        <f>IF([1]!Contratacion2023[[#This Row],[ADICIÓN/PRÓRROGA]]="NO","N/A",[1]!Contratacion2023[[#This Row],[FECHA FIN PRORROGA]])</f>
        <v>0</v>
      </c>
      <c r="AY539" s="59"/>
      <c r="AZ539" s="59"/>
      <c r="BA539" s="59"/>
      <c r="BB539" s="47"/>
      <c r="BC539" s="59"/>
      <c r="BD539" s="59"/>
      <c r="BE539" s="48">
        <f>[1]!Contratacion2023[[#This Row],[VALOR TOTAL DEL CONTRATO]]-[1]!Contratacion2023[[#This Row],[VALOR VIGENTE]]</f>
        <v>0</v>
      </c>
      <c r="BJ539" s="51"/>
      <c r="BL539" s="73"/>
      <c r="BM539" s="51"/>
    </row>
    <row r="540" spans="1:65" x14ac:dyDescent="0.25">
      <c r="A540" s="53"/>
      <c r="H540" s="203"/>
      <c r="I540" s="57"/>
      <c r="K540" s="58"/>
      <c r="L540" s="59"/>
      <c r="N540" s="59"/>
      <c r="O540" s="61"/>
      <c r="P540" s="55"/>
      <c r="Q540" s="57"/>
      <c r="R540" s="62"/>
      <c r="S540" s="59"/>
      <c r="T540" s="63"/>
      <c r="U540" s="123"/>
      <c r="V540" s="64"/>
      <c r="W540" s="27"/>
      <c r="X540" s="65"/>
      <c r="Y540" s="65"/>
      <c r="Z540" s="66"/>
      <c r="AA540" s="67"/>
      <c r="AB540" s="67"/>
      <c r="AC540" s="68"/>
      <c r="AD540" s="67"/>
      <c r="AE540" s="72"/>
      <c r="AF540" s="34"/>
      <c r="AG540" s="69"/>
      <c r="AH540" s="37"/>
      <c r="AI540" s="37"/>
      <c r="AJ540" s="37"/>
      <c r="AM540" s="70"/>
      <c r="AN540" s="70"/>
      <c r="AO540" s="70"/>
      <c r="AQ540" s="72"/>
      <c r="AR540" s="73"/>
      <c r="AS540" s="51"/>
      <c r="AU540" s="73"/>
      <c r="AV540" s="73"/>
      <c r="AW540" s="110"/>
      <c r="AX540" s="46">
        <f>IF([1]!Contratacion2023[[#This Row],[ADICIÓN/PRÓRROGA]]="NO","N/A",[1]!Contratacion2023[[#This Row],[FECHA FIN PRORROGA]])</f>
        <v>0</v>
      </c>
      <c r="AY540" s="59"/>
      <c r="AZ540" s="59"/>
      <c r="BA540" s="59"/>
      <c r="BB540" s="47"/>
      <c r="BC540" s="59"/>
      <c r="BD540" s="59"/>
      <c r="BE540" s="48">
        <f>[1]!Contratacion2023[[#This Row],[VALOR TOTAL DEL CONTRATO]]-[1]!Contratacion2023[[#This Row],[VALOR VIGENTE]]</f>
        <v>0</v>
      </c>
      <c r="BJ540" s="51"/>
      <c r="BL540" s="73"/>
      <c r="BM540" s="51"/>
    </row>
    <row r="541" spans="1:65" x14ac:dyDescent="0.25">
      <c r="A541" s="53"/>
      <c r="H541" s="203"/>
      <c r="I541" s="57"/>
      <c r="K541" s="58"/>
      <c r="L541" s="59"/>
      <c r="N541" s="59"/>
      <c r="O541" s="61"/>
      <c r="P541" s="55"/>
      <c r="Q541" s="57"/>
      <c r="R541" s="62"/>
      <c r="S541" s="59"/>
      <c r="T541" s="63"/>
      <c r="U541" s="123"/>
      <c r="V541" s="64"/>
      <c r="W541" s="27"/>
      <c r="X541" s="65"/>
      <c r="Y541" s="65"/>
      <c r="Z541" s="66"/>
      <c r="AA541" s="67"/>
      <c r="AB541" s="67"/>
      <c r="AC541" s="68"/>
      <c r="AD541" s="67"/>
      <c r="AE541" s="72"/>
      <c r="AF541" s="34"/>
      <c r="AG541" s="69"/>
      <c r="AH541" s="37"/>
      <c r="AI541" s="37"/>
      <c r="AJ541" s="37"/>
      <c r="AM541" s="70"/>
      <c r="AN541" s="70"/>
      <c r="AO541" s="70"/>
      <c r="AQ541" s="72"/>
      <c r="AR541" s="73"/>
      <c r="AS541" s="51"/>
      <c r="AU541" s="73"/>
      <c r="AV541" s="73"/>
      <c r="AW541" s="110"/>
      <c r="AX541" s="46">
        <f>IF([1]!Contratacion2023[[#This Row],[ADICIÓN/PRÓRROGA]]="NO","N/A",[1]!Contratacion2023[[#This Row],[FECHA FIN PRORROGA]])</f>
        <v>0</v>
      </c>
      <c r="AY541" s="59"/>
      <c r="AZ541" s="59"/>
      <c r="BA541" s="59"/>
      <c r="BB541" s="47"/>
      <c r="BC541" s="59"/>
      <c r="BD541" s="59"/>
      <c r="BE541" s="48">
        <f>[1]!Contratacion2023[[#This Row],[VALOR TOTAL DEL CONTRATO]]-[1]!Contratacion2023[[#This Row],[VALOR VIGENTE]]</f>
        <v>0</v>
      </c>
      <c r="BJ541" s="51"/>
      <c r="BL541" s="73"/>
      <c r="BM541" s="51"/>
    </row>
    <row r="542" spans="1:65" x14ac:dyDescent="0.25">
      <c r="A542" s="53"/>
      <c r="H542" s="203"/>
      <c r="I542" s="57"/>
      <c r="K542" s="58"/>
      <c r="L542" s="59"/>
      <c r="N542" s="59"/>
      <c r="O542" s="61"/>
      <c r="P542" s="55"/>
      <c r="Q542" s="57"/>
      <c r="R542" s="62"/>
      <c r="S542" s="59"/>
      <c r="T542" s="63"/>
      <c r="U542" s="123"/>
      <c r="V542" s="64"/>
      <c r="W542" s="27"/>
      <c r="X542" s="65"/>
      <c r="Y542" s="65"/>
      <c r="Z542" s="66"/>
      <c r="AA542" s="67"/>
      <c r="AB542" s="67"/>
      <c r="AC542" s="68"/>
      <c r="AD542" s="67"/>
      <c r="AE542" s="72"/>
      <c r="AF542" s="34"/>
      <c r="AG542" s="69"/>
      <c r="AH542" s="37"/>
      <c r="AI542" s="37"/>
      <c r="AJ542" s="37"/>
      <c r="AM542" s="70"/>
      <c r="AN542" s="70"/>
      <c r="AO542" s="70"/>
      <c r="AQ542" s="72"/>
      <c r="AR542" s="73"/>
      <c r="AS542" s="51"/>
      <c r="AU542" s="73"/>
      <c r="AV542" s="73"/>
      <c r="AW542" s="110"/>
      <c r="AX542" s="46">
        <f>IF([1]!Contratacion2023[[#This Row],[ADICIÓN/PRÓRROGA]]="NO","N/A",[1]!Contratacion2023[[#This Row],[FECHA FIN PRORROGA]])</f>
        <v>0</v>
      </c>
      <c r="AY542" s="59"/>
      <c r="AZ542" s="59"/>
      <c r="BA542" s="59"/>
      <c r="BB542" s="47"/>
      <c r="BC542" s="59"/>
      <c r="BD542" s="59"/>
      <c r="BE542" s="48">
        <f>[1]!Contratacion2023[[#This Row],[VALOR TOTAL DEL CONTRATO]]-[1]!Contratacion2023[[#This Row],[VALOR VIGENTE]]</f>
        <v>0</v>
      </c>
      <c r="BJ542" s="51"/>
      <c r="BL542" s="73"/>
      <c r="BM542" s="51"/>
    </row>
    <row r="543" spans="1:65" x14ac:dyDescent="0.25">
      <c r="A543" s="53"/>
      <c r="H543" s="203"/>
      <c r="I543" s="57"/>
      <c r="K543" s="58"/>
      <c r="L543" s="59"/>
      <c r="N543" s="59"/>
      <c r="O543" s="61"/>
      <c r="P543" s="55"/>
      <c r="Q543" s="57"/>
      <c r="R543" s="62"/>
      <c r="S543" s="59"/>
      <c r="T543" s="63"/>
      <c r="U543" s="123"/>
      <c r="V543" s="64"/>
      <c r="W543" s="27"/>
      <c r="X543" s="65"/>
      <c r="Y543" s="65"/>
      <c r="Z543" s="66"/>
      <c r="AA543" s="67"/>
      <c r="AB543" s="67"/>
      <c r="AC543" s="68"/>
      <c r="AD543" s="67"/>
      <c r="AE543" s="72"/>
      <c r="AF543" s="34"/>
      <c r="AG543" s="69"/>
      <c r="AH543" s="37"/>
      <c r="AI543" s="37"/>
      <c r="AJ543" s="37"/>
      <c r="AM543" s="70"/>
      <c r="AN543" s="70"/>
      <c r="AO543" s="70"/>
      <c r="AQ543" s="72"/>
      <c r="AR543" s="73"/>
      <c r="AS543" s="51"/>
      <c r="AU543" s="73"/>
      <c r="AV543" s="73"/>
      <c r="AW543" s="110"/>
      <c r="AX543" s="46">
        <f>IF([1]!Contratacion2023[[#This Row],[ADICIÓN/PRÓRROGA]]="NO","N/A",[1]!Contratacion2023[[#This Row],[FECHA FIN PRORROGA]])</f>
        <v>0</v>
      </c>
      <c r="AY543" s="59"/>
      <c r="AZ543" s="59"/>
      <c r="BA543" s="59"/>
      <c r="BB543" s="47"/>
      <c r="BC543" s="59"/>
      <c r="BD543" s="59"/>
      <c r="BE543" s="48">
        <f>[1]!Contratacion2023[[#This Row],[VALOR TOTAL DEL CONTRATO]]-[1]!Contratacion2023[[#This Row],[VALOR VIGENTE]]</f>
        <v>0</v>
      </c>
      <c r="BJ543" s="51"/>
      <c r="BL543" s="73"/>
      <c r="BM543" s="51"/>
    </row>
    <row r="544" spans="1:65" x14ac:dyDescent="0.25">
      <c r="A544" s="53"/>
      <c r="H544" s="203"/>
      <c r="I544" s="57"/>
      <c r="K544" s="58"/>
      <c r="L544" s="59"/>
      <c r="N544" s="59"/>
      <c r="O544" s="61"/>
      <c r="P544" s="55"/>
      <c r="Q544" s="57"/>
      <c r="R544" s="62"/>
      <c r="S544" s="59"/>
      <c r="T544" s="63"/>
      <c r="U544" s="123"/>
      <c r="V544" s="64"/>
      <c r="W544" s="27"/>
      <c r="X544" s="65"/>
      <c r="Y544" s="65"/>
      <c r="Z544" s="66"/>
      <c r="AA544" s="67"/>
      <c r="AB544" s="67"/>
      <c r="AC544" s="68"/>
      <c r="AD544" s="67"/>
      <c r="AE544" s="72"/>
      <c r="AF544" s="34"/>
      <c r="AG544" s="69"/>
      <c r="AH544" s="37"/>
      <c r="AI544" s="37"/>
      <c r="AJ544" s="37"/>
      <c r="AM544" s="70"/>
      <c r="AN544" s="70"/>
      <c r="AO544" s="70"/>
      <c r="AQ544" s="72"/>
      <c r="AR544" s="73"/>
      <c r="AS544" s="51"/>
      <c r="AU544" s="73"/>
      <c r="AV544" s="73"/>
      <c r="AW544" s="110"/>
      <c r="AX544" s="46">
        <f>IF([1]!Contratacion2023[[#This Row],[ADICIÓN/PRÓRROGA]]="NO","N/A",[1]!Contratacion2023[[#This Row],[FECHA FIN PRORROGA]])</f>
        <v>0</v>
      </c>
      <c r="AY544" s="59"/>
      <c r="AZ544" s="59"/>
      <c r="BA544" s="59"/>
      <c r="BB544" s="47"/>
      <c r="BC544" s="59"/>
      <c r="BD544" s="59"/>
      <c r="BE544" s="48">
        <f>[1]!Contratacion2023[[#This Row],[VALOR TOTAL DEL CONTRATO]]-[1]!Contratacion2023[[#This Row],[VALOR VIGENTE]]</f>
        <v>0</v>
      </c>
      <c r="BJ544" s="51"/>
      <c r="BL544" s="73"/>
      <c r="BM544" s="51"/>
    </row>
    <row r="545" spans="1:65" x14ac:dyDescent="0.25">
      <c r="A545" s="53"/>
      <c r="H545" s="203"/>
      <c r="I545" s="57"/>
      <c r="K545" s="58"/>
      <c r="L545" s="59"/>
      <c r="N545" s="59"/>
      <c r="O545" s="61"/>
      <c r="P545" s="55"/>
      <c r="Q545" s="57"/>
      <c r="R545" s="62"/>
      <c r="S545" s="59"/>
      <c r="T545" s="63"/>
      <c r="U545" s="123"/>
      <c r="V545" s="64"/>
      <c r="W545" s="27"/>
      <c r="X545" s="65"/>
      <c r="Y545" s="65"/>
      <c r="Z545" s="66"/>
      <c r="AA545" s="67"/>
      <c r="AB545" s="67"/>
      <c r="AC545" s="68"/>
      <c r="AD545" s="67"/>
      <c r="AE545" s="72"/>
      <c r="AF545" s="34"/>
      <c r="AG545" s="69"/>
      <c r="AH545" s="37"/>
      <c r="AI545" s="37"/>
      <c r="AJ545" s="37"/>
      <c r="AM545" s="70"/>
      <c r="AN545" s="70"/>
      <c r="AO545" s="70"/>
      <c r="AQ545" s="72"/>
      <c r="AR545" s="73"/>
      <c r="AS545" s="51"/>
      <c r="AU545" s="73"/>
      <c r="AV545" s="73"/>
      <c r="AW545" s="110"/>
      <c r="AX545" s="46">
        <f>IF([1]!Contratacion2023[[#This Row],[ADICIÓN/PRÓRROGA]]="NO","N/A",[1]!Contratacion2023[[#This Row],[FECHA FIN PRORROGA]])</f>
        <v>0</v>
      </c>
      <c r="AY545" s="59"/>
      <c r="AZ545" s="59"/>
      <c r="BA545" s="59"/>
      <c r="BB545" s="47"/>
      <c r="BC545" s="59"/>
      <c r="BD545" s="59"/>
      <c r="BE545" s="48">
        <f>[1]!Contratacion2023[[#This Row],[VALOR TOTAL DEL CONTRATO]]-[1]!Contratacion2023[[#This Row],[VALOR VIGENTE]]</f>
        <v>0</v>
      </c>
      <c r="BJ545" s="51"/>
      <c r="BL545" s="73"/>
      <c r="BM545" s="51"/>
    </row>
    <row r="546" spans="1:65" x14ac:dyDescent="0.25">
      <c r="A546" s="53"/>
      <c r="H546" s="203"/>
      <c r="I546" s="57"/>
      <c r="K546" s="58"/>
      <c r="L546" s="59"/>
      <c r="N546" s="59"/>
      <c r="O546" s="61"/>
      <c r="P546" s="55"/>
      <c r="Q546" s="57"/>
      <c r="R546" s="62"/>
      <c r="S546" s="59"/>
      <c r="T546" s="63"/>
      <c r="U546" s="123"/>
      <c r="V546" s="64"/>
      <c r="W546" s="27"/>
      <c r="X546" s="65"/>
      <c r="Y546" s="65"/>
      <c r="Z546" s="66"/>
      <c r="AA546" s="67"/>
      <c r="AB546" s="67"/>
      <c r="AC546" s="68"/>
      <c r="AD546" s="67"/>
      <c r="AE546" s="72"/>
      <c r="AF546" s="34"/>
      <c r="AG546" s="69"/>
      <c r="AH546" s="37"/>
      <c r="AI546" s="37"/>
      <c r="AJ546" s="37"/>
      <c r="AM546" s="70"/>
      <c r="AN546" s="70"/>
      <c r="AO546" s="70"/>
      <c r="AQ546" s="72"/>
      <c r="AR546" s="73"/>
      <c r="AS546" s="51"/>
      <c r="AU546" s="73"/>
      <c r="AV546" s="73"/>
      <c r="AW546" s="110"/>
      <c r="AX546" s="46">
        <f>IF([1]!Contratacion2023[[#This Row],[ADICIÓN/PRÓRROGA]]="NO","N/A",[1]!Contratacion2023[[#This Row],[FECHA FIN PRORROGA]])</f>
        <v>0</v>
      </c>
      <c r="AY546" s="59"/>
      <c r="AZ546" s="59"/>
      <c r="BA546" s="59"/>
      <c r="BB546" s="47"/>
      <c r="BC546" s="59"/>
      <c r="BD546" s="59"/>
      <c r="BE546" s="48">
        <f>[1]!Contratacion2023[[#This Row],[VALOR TOTAL DEL CONTRATO]]-[1]!Contratacion2023[[#This Row],[VALOR VIGENTE]]</f>
        <v>0</v>
      </c>
      <c r="BJ546" s="51"/>
      <c r="BL546" s="73"/>
      <c r="BM546" s="51"/>
    </row>
    <row r="547" spans="1:65" x14ac:dyDescent="0.25">
      <c r="A547" s="53"/>
      <c r="H547" s="203"/>
      <c r="I547" s="57"/>
      <c r="K547" s="58"/>
      <c r="L547" s="59"/>
      <c r="N547" s="59"/>
      <c r="O547" s="61"/>
      <c r="P547" s="55"/>
      <c r="Q547" s="57"/>
      <c r="R547" s="62"/>
      <c r="S547" s="59"/>
      <c r="T547" s="63"/>
      <c r="U547" s="123"/>
      <c r="V547" s="64"/>
      <c r="W547" s="27"/>
      <c r="X547" s="65"/>
      <c r="Y547" s="65"/>
      <c r="Z547" s="66"/>
      <c r="AA547" s="67"/>
      <c r="AB547" s="67"/>
      <c r="AC547" s="68"/>
      <c r="AD547" s="67"/>
      <c r="AE547" s="72"/>
      <c r="AF547" s="34"/>
      <c r="AG547" s="69"/>
      <c r="AH547" s="37"/>
      <c r="AI547" s="37"/>
      <c r="AJ547" s="37"/>
      <c r="AM547" s="70"/>
      <c r="AN547" s="70"/>
      <c r="AO547" s="70"/>
      <c r="AQ547" s="72"/>
      <c r="AR547" s="73"/>
      <c r="AS547" s="51"/>
      <c r="AU547" s="73"/>
      <c r="AV547" s="73"/>
      <c r="AW547" s="110"/>
      <c r="AX547" s="46">
        <f>IF([1]!Contratacion2023[[#This Row],[ADICIÓN/PRÓRROGA]]="NO","N/A",[1]!Contratacion2023[[#This Row],[FECHA FIN PRORROGA]])</f>
        <v>0</v>
      </c>
      <c r="AY547" s="59"/>
      <c r="AZ547" s="59"/>
      <c r="BA547" s="59"/>
      <c r="BB547" s="47"/>
      <c r="BC547" s="59"/>
      <c r="BD547" s="59"/>
      <c r="BE547" s="48">
        <f>[1]!Contratacion2023[[#This Row],[VALOR TOTAL DEL CONTRATO]]-[1]!Contratacion2023[[#This Row],[VALOR VIGENTE]]</f>
        <v>0</v>
      </c>
      <c r="BJ547" s="51"/>
      <c r="BL547" s="73"/>
      <c r="BM547" s="51"/>
    </row>
    <row r="548" spans="1:65" x14ac:dyDescent="0.25">
      <c r="A548" s="53"/>
      <c r="H548" s="203"/>
      <c r="I548" s="57"/>
      <c r="K548" s="58"/>
      <c r="L548" s="59"/>
      <c r="N548" s="59"/>
      <c r="O548" s="61"/>
      <c r="P548" s="55"/>
      <c r="Q548" s="57"/>
      <c r="R548" s="62"/>
      <c r="S548" s="59"/>
      <c r="T548" s="63"/>
      <c r="U548" s="123"/>
      <c r="V548" s="64"/>
      <c r="W548" s="27"/>
      <c r="X548" s="65"/>
      <c r="Y548" s="65"/>
      <c r="Z548" s="66"/>
      <c r="AA548" s="67"/>
      <c r="AB548" s="67"/>
      <c r="AC548" s="68"/>
      <c r="AD548" s="67"/>
      <c r="AE548" s="72"/>
      <c r="AF548" s="34"/>
      <c r="AG548" s="69"/>
      <c r="AH548" s="37"/>
      <c r="AI548" s="37"/>
      <c r="AJ548" s="37"/>
      <c r="AM548" s="70"/>
      <c r="AN548" s="70"/>
      <c r="AO548" s="70"/>
      <c r="AQ548" s="72"/>
      <c r="AR548" s="73"/>
      <c r="AS548" s="51"/>
      <c r="AU548" s="73"/>
      <c r="AV548" s="73"/>
      <c r="AW548" s="110"/>
      <c r="AX548" s="46">
        <f>IF([1]!Contratacion2023[[#This Row],[ADICIÓN/PRÓRROGA]]="NO","N/A",[1]!Contratacion2023[[#This Row],[FECHA FIN PRORROGA]])</f>
        <v>0</v>
      </c>
      <c r="AY548" s="59"/>
      <c r="AZ548" s="59"/>
      <c r="BA548" s="59"/>
      <c r="BB548" s="47"/>
      <c r="BC548" s="59"/>
      <c r="BD548" s="59"/>
      <c r="BE548" s="48">
        <f>[1]!Contratacion2023[[#This Row],[VALOR TOTAL DEL CONTRATO]]-[1]!Contratacion2023[[#This Row],[VALOR VIGENTE]]</f>
        <v>0</v>
      </c>
      <c r="BJ548" s="51"/>
      <c r="BL548" s="73"/>
      <c r="BM548" s="51"/>
    </row>
    <row r="549" spans="1:65" x14ac:dyDescent="0.25">
      <c r="A549" s="53"/>
      <c r="H549" s="203"/>
      <c r="I549" s="57"/>
      <c r="K549" s="58"/>
      <c r="L549" s="59"/>
      <c r="N549" s="59"/>
      <c r="O549" s="61"/>
      <c r="P549" s="55"/>
      <c r="Q549" s="57"/>
      <c r="R549" s="62"/>
      <c r="S549" s="59"/>
      <c r="T549" s="63"/>
      <c r="U549" s="123"/>
      <c r="V549" s="64"/>
      <c r="W549" s="27"/>
      <c r="X549" s="65"/>
      <c r="Y549" s="65"/>
      <c r="Z549" s="66"/>
      <c r="AA549" s="67"/>
      <c r="AB549" s="67"/>
      <c r="AC549" s="68"/>
      <c r="AD549" s="67"/>
      <c r="AE549" s="72"/>
      <c r="AF549" s="34"/>
      <c r="AG549" s="69"/>
      <c r="AH549" s="37"/>
      <c r="AI549" s="37"/>
      <c r="AJ549" s="37"/>
      <c r="AM549" s="70"/>
      <c r="AN549" s="70"/>
      <c r="AO549" s="70"/>
      <c r="AQ549" s="72"/>
      <c r="AR549" s="73"/>
      <c r="AS549" s="51"/>
      <c r="AU549" s="73"/>
      <c r="AV549" s="73"/>
      <c r="AW549" s="110"/>
      <c r="AX549" s="46">
        <f>IF([1]!Contratacion2023[[#This Row],[ADICIÓN/PRÓRROGA]]="NO","N/A",[1]!Contratacion2023[[#This Row],[FECHA FIN PRORROGA]])</f>
        <v>0</v>
      </c>
      <c r="AY549" s="59"/>
      <c r="AZ549" s="59"/>
      <c r="BA549" s="59"/>
      <c r="BB549" s="47"/>
      <c r="BC549" s="59"/>
      <c r="BD549" s="59"/>
      <c r="BE549" s="48">
        <f>[1]!Contratacion2023[[#This Row],[VALOR TOTAL DEL CONTRATO]]-[1]!Contratacion2023[[#This Row],[VALOR VIGENTE]]</f>
        <v>0</v>
      </c>
      <c r="BJ549" s="51"/>
      <c r="BL549" s="73"/>
      <c r="BM549" s="51"/>
    </row>
    <row r="550" spans="1:65" x14ac:dyDescent="0.25">
      <c r="A550" s="53"/>
      <c r="H550" s="203"/>
      <c r="I550" s="57"/>
      <c r="K550" s="58"/>
      <c r="L550" s="59"/>
      <c r="N550" s="59"/>
      <c r="O550" s="61"/>
      <c r="P550" s="55"/>
      <c r="Q550" s="57"/>
      <c r="R550" s="62"/>
      <c r="S550" s="59"/>
      <c r="T550" s="63"/>
      <c r="U550" s="123"/>
      <c r="V550" s="64"/>
      <c r="W550" s="27"/>
      <c r="X550" s="65"/>
      <c r="Y550" s="65"/>
      <c r="Z550" s="66"/>
      <c r="AA550" s="67"/>
      <c r="AB550" s="67"/>
      <c r="AC550" s="68"/>
      <c r="AD550" s="67"/>
      <c r="AE550" s="72"/>
      <c r="AF550" s="34"/>
      <c r="AG550" s="69"/>
      <c r="AH550" s="37"/>
      <c r="AI550" s="37"/>
      <c r="AJ550" s="37"/>
      <c r="AM550" s="70"/>
      <c r="AN550" s="70"/>
      <c r="AO550" s="70"/>
      <c r="AQ550" s="72"/>
      <c r="AR550" s="73"/>
      <c r="AS550" s="51"/>
      <c r="AU550" s="73"/>
      <c r="AV550" s="73"/>
      <c r="AW550" s="110"/>
      <c r="AX550" s="46">
        <f>IF([1]!Contratacion2023[[#This Row],[ADICIÓN/PRÓRROGA]]="NO","N/A",[1]!Contratacion2023[[#This Row],[FECHA FIN PRORROGA]])</f>
        <v>0</v>
      </c>
      <c r="AY550" s="59"/>
      <c r="AZ550" s="59"/>
      <c r="BA550" s="59"/>
      <c r="BB550" s="47"/>
      <c r="BC550" s="59"/>
      <c r="BD550" s="59"/>
      <c r="BE550" s="48">
        <f>[1]!Contratacion2023[[#This Row],[VALOR TOTAL DEL CONTRATO]]-[1]!Contratacion2023[[#This Row],[VALOR VIGENTE]]</f>
        <v>0</v>
      </c>
      <c r="BJ550" s="51"/>
      <c r="BL550" s="73"/>
      <c r="BM550" s="51"/>
    </row>
    <row r="551" spans="1:65" x14ac:dyDescent="0.25">
      <c r="A551" s="53"/>
      <c r="H551" s="203"/>
      <c r="I551" s="57"/>
      <c r="K551" s="58"/>
      <c r="L551" s="59"/>
      <c r="N551" s="59"/>
      <c r="O551" s="61"/>
      <c r="P551" s="55"/>
      <c r="Q551" s="57"/>
      <c r="R551" s="62"/>
      <c r="S551" s="59"/>
      <c r="T551" s="63"/>
      <c r="U551" s="123"/>
      <c r="V551" s="64"/>
      <c r="W551" s="27"/>
      <c r="X551" s="65"/>
      <c r="Y551" s="65"/>
      <c r="Z551" s="66"/>
      <c r="AA551" s="67"/>
      <c r="AB551" s="67"/>
      <c r="AC551" s="68"/>
      <c r="AD551" s="67"/>
      <c r="AE551" s="72"/>
      <c r="AF551" s="34"/>
      <c r="AG551" s="69"/>
      <c r="AH551" s="37"/>
      <c r="AI551" s="37"/>
      <c r="AJ551" s="37"/>
      <c r="AM551" s="70"/>
      <c r="AN551" s="70"/>
      <c r="AO551" s="70"/>
      <c r="AQ551" s="72"/>
      <c r="AR551" s="73"/>
      <c r="AS551" s="51"/>
      <c r="AU551" s="73"/>
      <c r="AV551" s="73"/>
      <c r="AW551" s="110"/>
      <c r="AX551" s="46">
        <f>IF([1]!Contratacion2023[[#This Row],[ADICIÓN/PRÓRROGA]]="NO","N/A",[1]!Contratacion2023[[#This Row],[FECHA FIN PRORROGA]])</f>
        <v>0</v>
      </c>
      <c r="AY551" s="59"/>
      <c r="AZ551" s="59"/>
      <c r="BA551" s="59"/>
      <c r="BB551" s="47"/>
      <c r="BC551" s="59"/>
      <c r="BD551" s="59"/>
      <c r="BE551" s="48">
        <f>[1]!Contratacion2023[[#This Row],[VALOR TOTAL DEL CONTRATO]]-[1]!Contratacion2023[[#This Row],[VALOR VIGENTE]]</f>
        <v>0</v>
      </c>
      <c r="BJ551" s="51"/>
      <c r="BL551" s="73"/>
      <c r="BM551" s="51"/>
    </row>
    <row r="552" spans="1:65" x14ac:dyDescent="0.25">
      <c r="A552" s="53"/>
      <c r="H552" s="203"/>
      <c r="I552" s="57"/>
      <c r="K552" s="58"/>
      <c r="L552" s="59"/>
      <c r="N552" s="59"/>
      <c r="O552" s="61"/>
      <c r="P552" s="55"/>
      <c r="Q552" s="57"/>
      <c r="R552" s="62"/>
      <c r="S552" s="59"/>
      <c r="T552" s="63"/>
      <c r="U552" s="123"/>
      <c r="V552" s="64"/>
      <c r="W552" s="27"/>
      <c r="X552" s="65"/>
      <c r="Y552" s="65"/>
      <c r="Z552" s="66"/>
      <c r="AA552" s="67"/>
      <c r="AB552" s="67"/>
      <c r="AC552" s="68"/>
      <c r="AD552" s="67"/>
      <c r="AE552" s="72"/>
      <c r="AF552" s="34"/>
      <c r="AG552" s="69"/>
      <c r="AH552" s="37"/>
      <c r="AI552" s="37"/>
      <c r="AJ552" s="37"/>
      <c r="AM552" s="70"/>
      <c r="AN552" s="70"/>
      <c r="AO552" s="70"/>
      <c r="AQ552" s="72"/>
      <c r="AR552" s="73"/>
      <c r="AS552" s="51"/>
      <c r="AU552" s="73"/>
      <c r="AV552" s="73"/>
      <c r="AW552" s="110"/>
      <c r="AX552" s="46">
        <f>IF([1]!Contratacion2023[[#This Row],[ADICIÓN/PRÓRROGA]]="NO","N/A",[1]!Contratacion2023[[#This Row],[FECHA FIN PRORROGA]])</f>
        <v>0</v>
      </c>
      <c r="AY552" s="59"/>
      <c r="AZ552" s="59"/>
      <c r="BA552" s="59"/>
      <c r="BB552" s="47"/>
      <c r="BC552" s="59"/>
      <c r="BD552" s="59"/>
      <c r="BE552" s="48">
        <f>[1]!Contratacion2023[[#This Row],[VALOR TOTAL DEL CONTRATO]]-[1]!Contratacion2023[[#This Row],[VALOR VIGENTE]]</f>
        <v>0</v>
      </c>
      <c r="BJ552" s="51"/>
      <c r="BL552" s="73"/>
      <c r="BM552" s="51"/>
    </row>
    <row r="553" spans="1:65" x14ac:dyDescent="0.25">
      <c r="A553" s="53"/>
      <c r="H553" s="203"/>
      <c r="I553" s="57"/>
      <c r="K553" s="58"/>
      <c r="L553" s="59"/>
      <c r="N553" s="59"/>
      <c r="O553" s="61"/>
      <c r="P553" s="55"/>
      <c r="Q553" s="57"/>
      <c r="R553" s="62"/>
      <c r="S553" s="59"/>
      <c r="T553" s="63"/>
      <c r="U553" s="123"/>
      <c r="V553" s="64"/>
      <c r="W553" s="27"/>
      <c r="X553" s="65"/>
      <c r="Y553" s="65"/>
      <c r="Z553" s="66"/>
      <c r="AA553" s="67"/>
      <c r="AB553" s="67"/>
      <c r="AC553" s="68"/>
      <c r="AD553" s="67"/>
      <c r="AE553" s="72"/>
      <c r="AF553" s="34"/>
      <c r="AG553" s="69"/>
      <c r="AH553" s="37"/>
      <c r="AI553" s="37"/>
      <c r="AJ553" s="37"/>
      <c r="AM553" s="70"/>
      <c r="AN553" s="70"/>
      <c r="AO553" s="70"/>
      <c r="AQ553" s="72"/>
      <c r="AR553" s="73"/>
      <c r="AS553" s="51"/>
      <c r="AU553" s="73"/>
      <c r="AV553" s="73"/>
      <c r="AW553" s="110"/>
      <c r="AX553" s="46">
        <f>IF([1]!Contratacion2023[[#This Row],[ADICIÓN/PRÓRROGA]]="NO","N/A",[1]!Contratacion2023[[#This Row],[FECHA FIN PRORROGA]])</f>
        <v>0</v>
      </c>
      <c r="AY553" s="59"/>
      <c r="AZ553" s="59"/>
      <c r="BA553" s="59"/>
      <c r="BB553" s="47"/>
      <c r="BC553" s="59"/>
      <c r="BD553" s="59"/>
      <c r="BE553" s="48">
        <f>[1]!Contratacion2023[[#This Row],[VALOR TOTAL DEL CONTRATO]]-[1]!Contratacion2023[[#This Row],[VALOR VIGENTE]]</f>
        <v>0</v>
      </c>
      <c r="BJ553" s="51"/>
      <c r="BL553" s="73"/>
      <c r="BM553" s="51"/>
    </row>
    <row r="554" spans="1:65" x14ac:dyDescent="0.25">
      <c r="A554" s="53"/>
      <c r="H554" s="203"/>
      <c r="I554" s="57"/>
      <c r="K554" s="58"/>
      <c r="L554" s="59"/>
      <c r="N554" s="59"/>
      <c r="O554" s="61"/>
      <c r="P554" s="55"/>
      <c r="Q554" s="57"/>
      <c r="R554" s="62"/>
      <c r="S554" s="59"/>
      <c r="T554" s="63"/>
      <c r="U554" s="123"/>
      <c r="V554" s="64"/>
      <c r="W554" s="27"/>
      <c r="X554" s="65"/>
      <c r="Y554" s="65"/>
      <c r="Z554" s="66"/>
      <c r="AA554" s="67"/>
      <c r="AB554" s="67"/>
      <c r="AC554" s="68"/>
      <c r="AD554" s="67"/>
      <c r="AE554" s="72"/>
      <c r="AF554" s="34"/>
      <c r="AG554" s="69"/>
      <c r="AH554" s="37"/>
      <c r="AI554" s="37"/>
      <c r="AJ554" s="37"/>
      <c r="AM554" s="70"/>
      <c r="AN554" s="70"/>
      <c r="AO554" s="70"/>
      <c r="AQ554" s="72"/>
      <c r="AR554" s="73"/>
      <c r="AS554" s="51"/>
      <c r="AU554" s="73"/>
      <c r="AV554" s="73"/>
      <c r="AW554" s="110"/>
      <c r="AX554" s="46">
        <f>IF([1]!Contratacion2023[[#This Row],[ADICIÓN/PRÓRROGA]]="NO","N/A",[1]!Contratacion2023[[#This Row],[FECHA FIN PRORROGA]])</f>
        <v>0</v>
      </c>
      <c r="AY554" s="59"/>
      <c r="AZ554" s="59"/>
      <c r="BA554" s="59"/>
      <c r="BB554" s="47"/>
      <c r="BC554" s="59"/>
      <c r="BD554" s="59"/>
      <c r="BE554" s="48">
        <f>[1]!Contratacion2023[[#This Row],[VALOR TOTAL DEL CONTRATO]]-[1]!Contratacion2023[[#This Row],[VALOR VIGENTE]]</f>
        <v>0</v>
      </c>
      <c r="BJ554" s="51"/>
      <c r="BL554" s="73"/>
      <c r="BM554" s="51"/>
    </row>
    <row r="555" spans="1:65" x14ac:dyDescent="0.25">
      <c r="A555" s="53"/>
      <c r="H555" s="203"/>
      <c r="I555" s="57"/>
      <c r="K555" s="58"/>
      <c r="L555" s="59"/>
      <c r="N555" s="59"/>
      <c r="O555" s="61"/>
      <c r="P555" s="55"/>
      <c r="Q555" s="57"/>
      <c r="R555" s="62"/>
      <c r="S555" s="59"/>
      <c r="T555" s="63"/>
      <c r="U555" s="123"/>
      <c r="V555" s="64"/>
      <c r="W555" s="27"/>
      <c r="X555" s="65"/>
      <c r="Y555" s="65"/>
      <c r="Z555" s="66"/>
      <c r="AA555" s="67"/>
      <c r="AB555" s="67"/>
      <c r="AC555" s="68"/>
      <c r="AD555" s="67"/>
      <c r="AE555" s="72"/>
      <c r="AF555" s="34"/>
      <c r="AG555" s="69"/>
      <c r="AH555" s="37"/>
      <c r="AI555" s="37"/>
      <c r="AJ555" s="37"/>
      <c r="AM555" s="70"/>
      <c r="AN555" s="70"/>
      <c r="AO555" s="70"/>
      <c r="AQ555" s="72"/>
      <c r="AR555" s="73"/>
      <c r="AS555" s="51"/>
      <c r="AU555" s="73"/>
      <c r="AV555" s="73"/>
      <c r="AW555" s="110"/>
      <c r="AX555" s="46">
        <f>IF([1]!Contratacion2023[[#This Row],[ADICIÓN/PRÓRROGA]]="NO","N/A",[1]!Contratacion2023[[#This Row],[FECHA FIN PRORROGA]])</f>
        <v>0</v>
      </c>
      <c r="AY555" s="59"/>
      <c r="AZ555" s="59"/>
      <c r="BA555" s="59"/>
      <c r="BB555" s="47"/>
      <c r="BC555" s="59"/>
      <c r="BD555" s="59"/>
      <c r="BE555" s="48">
        <f>[1]!Contratacion2023[[#This Row],[VALOR TOTAL DEL CONTRATO]]-[1]!Contratacion2023[[#This Row],[VALOR VIGENTE]]</f>
        <v>0</v>
      </c>
      <c r="BJ555" s="51"/>
      <c r="BL555" s="73"/>
      <c r="BM555" s="51"/>
    </row>
    <row r="556" spans="1:65" x14ac:dyDescent="0.25">
      <c r="A556" s="53"/>
      <c r="H556" s="203"/>
      <c r="I556" s="57"/>
      <c r="K556" s="58"/>
      <c r="L556" s="59"/>
      <c r="N556" s="59"/>
      <c r="O556" s="61"/>
      <c r="P556" s="55"/>
      <c r="Q556" s="57"/>
      <c r="R556" s="62"/>
      <c r="S556" s="59"/>
      <c r="T556" s="63"/>
      <c r="U556" s="123"/>
      <c r="V556" s="64"/>
      <c r="W556" s="27"/>
      <c r="X556" s="65"/>
      <c r="Y556" s="65"/>
      <c r="Z556" s="66"/>
      <c r="AA556" s="67"/>
      <c r="AB556" s="67"/>
      <c r="AC556" s="68"/>
      <c r="AD556" s="67"/>
      <c r="AE556" s="72"/>
      <c r="AF556" s="34"/>
      <c r="AG556" s="69"/>
      <c r="AH556" s="37"/>
      <c r="AI556" s="37"/>
      <c r="AJ556" s="37"/>
      <c r="AM556" s="70"/>
      <c r="AN556" s="70"/>
      <c r="AO556" s="70"/>
      <c r="AQ556" s="72"/>
      <c r="AR556" s="73"/>
      <c r="AS556" s="51"/>
      <c r="AU556" s="73"/>
      <c r="AV556" s="73"/>
      <c r="AW556" s="110"/>
      <c r="AX556" s="46">
        <f>IF([1]!Contratacion2023[[#This Row],[ADICIÓN/PRÓRROGA]]="NO","N/A",[1]!Contratacion2023[[#This Row],[FECHA FIN PRORROGA]])</f>
        <v>0</v>
      </c>
      <c r="AY556" s="59"/>
      <c r="AZ556" s="59"/>
      <c r="BA556" s="59"/>
      <c r="BB556" s="47"/>
      <c r="BC556" s="59"/>
      <c r="BD556" s="59"/>
      <c r="BE556" s="48">
        <f>[1]!Contratacion2023[[#This Row],[VALOR TOTAL DEL CONTRATO]]-[1]!Contratacion2023[[#This Row],[VALOR VIGENTE]]</f>
        <v>0</v>
      </c>
      <c r="BJ556" s="51"/>
      <c r="BL556" s="73"/>
      <c r="BM556" s="51"/>
    </row>
    <row r="557" spans="1:65" x14ac:dyDescent="0.25">
      <c r="A557" s="53"/>
      <c r="H557" s="203"/>
      <c r="I557" s="57"/>
      <c r="K557" s="58"/>
      <c r="L557" s="59"/>
      <c r="N557" s="59"/>
      <c r="O557" s="61"/>
      <c r="P557" s="55"/>
      <c r="Q557" s="57"/>
      <c r="R557" s="62"/>
      <c r="S557" s="59"/>
      <c r="T557" s="63"/>
      <c r="U557" s="123"/>
      <c r="V557" s="64"/>
      <c r="W557" s="27"/>
      <c r="X557" s="65"/>
      <c r="Y557" s="65"/>
      <c r="Z557" s="66"/>
      <c r="AA557" s="67"/>
      <c r="AB557" s="67"/>
      <c r="AC557" s="68"/>
      <c r="AD557" s="67"/>
      <c r="AE557" s="72"/>
      <c r="AF557" s="34"/>
      <c r="AG557" s="69"/>
      <c r="AH557" s="37"/>
      <c r="AI557" s="37"/>
      <c r="AJ557" s="37"/>
      <c r="AM557" s="70"/>
      <c r="AN557" s="70"/>
      <c r="AO557" s="70"/>
      <c r="AQ557" s="72"/>
      <c r="AR557" s="73"/>
      <c r="AS557" s="51"/>
      <c r="AU557" s="73"/>
      <c r="AV557" s="73"/>
      <c r="AW557" s="110"/>
      <c r="AX557" s="46">
        <f>IF([1]!Contratacion2023[[#This Row],[ADICIÓN/PRÓRROGA]]="NO","N/A",[1]!Contratacion2023[[#This Row],[FECHA FIN PRORROGA]])</f>
        <v>0</v>
      </c>
      <c r="AY557" s="59"/>
      <c r="AZ557" s="59"/>
      <c r="BA557" s="59"/>
      <c r="BB557" s="47"/>
      <c r="BC557" s="59"/>
      <c r="BD557" s="59"/>
      <c r="BE557" s="48">
        <f>[1]!Contratacion2023[[#This Row],[VALOR TOTAL DEL CONTRATO]]-[1]!Contratacion2023[[#This Row],[VALOR VIGENTE]]</f>
        <v>0</v>
      </c>
      <c r="BJ557" s="51"/>
      <c r="BL557" s="73"/>
      <c r="BM557" s="51"/>
    </row>
    <row r="558" spans="1:65" x14ac:dyDescent="0.25">
      <c r="A558" s="53"/>
      <c r="H558" s="203"/>
      <c r="I558" s="57"/>
      <c r="K558" s="58"/>
      <c r="L558" s="59"/>
      <c r="N558" s="59"/>
      <c r="O558" s="61"/>
      <c r="P558" s="55"/>
      <c r="Q558" s="57"/>
      <c r="R558" s="62"/>
      <c r="S558" s="59"/>
      <c r="T558" s="63"/>
      <c r="U558" s="123"/>
      <c r="V558" s="64"/>
      <c r="W558" s="27"/>
      <c r="X558" s="65"/>
      <c r="Y558" s="65"/>
      <c r="Z558" s="66"/>
      <c r="AA558" s="67"/>
      <c r="AB558" s="67"/>
      <c r="AC558" s="68"/>
      <c r="AD558" s="67"/>
      <c r="AE558" s="72"/>
      <c r="AF558" s="34"/>
      <c r="AG558" s="69"/>
      <c r="AH558" s="37"/>
      <c r="AI558" s="37"/>
      <c r="AJ558" s="37"/>
      <c r="AM558" s="70"/>
      <c r="AN558" s="70"/>
      <c r="AO558" s="70"/>
      <c r="AQ558" s="72"/>
      <c r="AR558" s="73"/>
      <c r="AS558" s="51"/>
      <c r="AU558" s="73"/>
      <c r="AV558" s="73"/>
      <c r="AW558" s="110"/>
      <c r="AX558" s="46">
        <f>IF([1]!Contratacion2023[[#This Row],[ADICIÓN/PRÓRROGA]]="NO","N/A",[1]!Contratacion2023[[#This Row],[FECHA FIN PRORROGA]])</f>
        <v>0</v>
      </c>
      <c r="AY558" s="59"/>
      <c r="AZ558" s="59"/>
      <c r="BA558" s="59"/>
      <c r="BB558" s="47"/>
      <c r="BC558" s="59"/>
      <c r="BD558" s="59"/>
      <c r="BE558" s="48">
        <f>[1]!Contratacion2023[[#This Row],[VALOR TOTAL DEL CONTRATO]]-[1]!Contratacion2023[[#This Row],[VALOR VIGENTE]]</f>
        <v>0</v>
      </c>
      <c r="BJ558" s="51"/>
      <c r="BL558" s="73"/>
      <c r="BM558" s="51"/>
    </row>
    <row r="559" spans="1:65" x14ac:dyDescent="0.25">
      <c r="A559" s="53"/>
      <c r="H559" s="203"/>
      <c r="I559" s="57"/>
      <c r="K559" s="58"/>
      <c r="L559" s="59"/>
      <c r="N559" s="59"/>
      <c r="O559" s="61"/>
      <c r="P559" s="55"/>
      <c r="Q559" s="57"/>
      <c r="R559" s="62"/>
      <c r="S559" s="59"/>
      <c r="T559" s="63"/>
      <c r="U559" s="123"/>
      <c r="V559" s="64"/>
      <c r="W559" s="27"/>
      <c r="X559" s="65"/>
      <c r="Y559" s="65"/>
      <c r="Z559" s="66"/>
      <c r="AA559" s="67"/>
      <c r="AB559" s="67"/>
      <c r="AC559" s="68"/>
      <c r="AD559" s="67"/>
      <c r="AE559" s="72"/>
      <c r="AF559" s="34"/>
      <c r="AG559" s="69"/>
      <c r="AH559" s="37"/>
      <c r="AI559" s="37"/>
      <c r="AJ559" s="37"/>
      <c r="AM559" s="70"/>
      <c r="AN559" s="70"/>
      <c r="AO559" s="70"/>
      <c r="AQ559" s="72"/>
      <c r="AR559" s="73"/>
      <c r="AS559" s="51"/>
      <c r="AU559" s="73"/>
      <c r="AV559" s="73"/>
      <c r="AW559" s="110"/>
      <c r="AX559" s="46">
        <f>IF([1]!Contratacion2023[[#This Row],[ADICIÓN/PRÓRROGA]]="NO","N/A",[1]!Contratacion2023[[#This Row],[FECHA FIN PRORROGA]])</f>
        <v>0</v>
      </c>
      <c r="AY559" s="59"/>
      <c r="AZ559" s="59"/>
      <c r="BA559" s="59"/>
      <c r="BB559" s="47"/>
      <c r="BC559" s="59"/>
      <c r="BD559" s="59"/>
      <c r="BE559" s="48">
        <f>[1]!Contratacion2023[[#This Row],[VALOR TOTAL DEL CONTRATO]]-[1]!Contratacion2023[[#This Row],[VALOR VIGENTE]]</f>
        <v>0</v>
      </c>
      <c r="BJ559" s="51"/>
      <c r="BL559" s="73"/>
      <c r="BM559" s="51"/>
    </row>
    <row r="560" spans="1:65" x14ac:dyDescent="0.25">
      <c r="A560" s="53"/>
      <c r="H560" s="203"/>
      <c r="I560" s="57"/>
      <c r="K560" s="58"/>
      <c r="L560" s="59"/>
      <c r="N560" s="59"/>
      <c r="O560" s="61"/>
      <c r="P560" s="55"/>
      <c r="Q560" s="57"/>
      <c r="R560" s="62"/>
      <c r="S560" s="59"/>
      <c r="T560" s="63"/>
      <c r="U560" s="123"/>
      <c r="V560" s="64"/>
      <c r="W560" s="27"/>
      <c r="X560" s="65"/>
      <c r="Y560" s="65"/>
      <c r="Z560" s="66"/>
      <c r="AA560" s="67"/>
      <c r="AB560" s="67"/>
      <c r="AC560" s="68"/>
      <c r="AD560" s="67"/>
      <c r="AE560" s="72"/>
      <c r="AF560" s="34"/>
      <c r="AG560" s="69"/>
      <c r="AH560" s="37"/>
      <c r="AI560" s="37"/>
      <c r="AJ560" s="37"/>
      <c r="AM560" s="70"/>
      <c r="AN560" s="70"/>
      <c r="AO560" s="70"/>
      <c r="AQ560" s="72"/>
      <c r="AR560" s="73"/>
      <c r="AS560" s="51"/>
      <c r="AU560" s="73"/>
      <c r="AV560" s="73"/>
      <c r="AW560" s="110"/>
      <c r="AX560" s="46">
        <f>IF([1]!Contratacion2023[[#This Row],[ADICIÓN/PRÓRROGA]]="NO","N/A",[1]!Contratacion2023[[#This Row],[FECHA FIN PRORROGA]])</f>
        <v>0</v>
      </c>
      <c r="AY560" s="59"/>
      <c r="AZ560" s="59"/>
      <c r="BA560" s="59"/>
      <c r="BB560" s="47"/>
      <c r="BC560" s="59"/>
      <c r="BD560" s="59"/>
      <c r="BE560" s="48">
        <f>[1]!Contratacion2023[[#This Row],[VALOR TOTAL DEL CONTRATO]]-[1]!Contratacion2023[[#This Row],[VALOR VIGENTE]]</f>
        <v>0</v>
      </c>
      <c r="BJ560" s="51"/>
      <c r="BL560" s="73"/>
      <c r="BM560" s="51"/>
    </row>
    <row r="561" spans="1:65" x14ac:dyDescent="0.25">
      <c r="A561" s="53"/>
      <c r="H561" s="203"/>
      <c r="I561" s="57"/>
      <c r="K561" s="58"/>
      <c r="L561" s="59"/>
      <c r="N561" s="59"/>
      <c r="O561" s="61"/>
      <c r="P561" s="55"/>
      <c r="Q561" s="57"/>
      <c r="R561" s="62"/>
      <c r="S561" s="59"/>
      <c r="T561" s="63"/>
      <c r="U561" s="123"/>
      <c r="V561" s="64"/>
      <c r="W561" s="27"/>
      <c r="X561" s="65"/>
      <c r="Y561" s="65"/>
      <c r="Z561" s="66"/>
      <c r="AA561" s="67"/>
      <c r="AB561" s="67"/>
      <c r="AC561" s="68"/>
      <c r="AD561" s="67"/>
      <c r="AE561" s="72"/>
      <c r="AF561" s="34"/>
      <c r="AG561" s="69"/>
      <c r="AH561" s="37"/>
      <c r="AI561" s="37"/>
      <c r="AJ561" s="37"/>
      <c r="AM561" s="70"/>
      <c r="AN561" s="70"/>
      <c r="AO561" s="70"/>
      <c r="AQ561" s="72"/>
      <c r="AR561" s="73"/>
      <c r="AS561" s="51"/>
      <c r="AU561" s="73"/>
      <c r="AV561" s="73"/>
      <c r="AW561" s="110"/>
      <c r="AX561" s="46">
        <f>IF([1]!Contratacion2023[[#This Row],[ADICIÓN/PRÓRROGA]]="NO","N/A",[1]!Contratacion2023[[#This Row],[FECHA FIN PRORROGA]])</f>
        <v>0</v>
      </c>
      <c r="AY561" s="59"/>
      <c r="AZ561" s="59"/>
      <c r="BA561" s="59"/>
      <c r="BB561" s="47"/>
      <c r="BC561" s="59"/>
      <c r="BD561" s="59"/>
      <c r="BE561" s="48">
        <f>[1]!Contratacion2023[[#This Row],[VALOR TOTAL DEL CONTRATO]]-[1]!Contratacion2023[[#This Row],[VALOR VIGENTE]]</f>
        <v>0</v>
      </c>
      <c r="BJ561" s="51"/>
      <c r="BL561" s="73"/>
      <c r="BM561" s="51"/>
    </row>
    <row r="562" spans="1:65" x14ac:dyDescent="0.25">
      <c r="A562" s="53"/>
      <c r="H562" s="203"/>
      <c r="I562" s="57"/>
      <c r="K562" s="58"/>
      <c r="L562" s="59"/>
      <c r="N562" s="59"/>
      <c r="O562" s="61"/>
      <c r="P562" s="55"/>
      <c r="Q562" s="57"/>
      <c r="R562" s="62"/>
      <c r="S562" s="59"/>
      <c r="T562" s="63"/>
      <c r="U562" s="123"/>
      <c r="V562" s="64"/>
      <c r="W562" s="27"/>
      <c r="X562" s="65"/>
      <c r="Y562" s="65"/>
      <c r="Z562" s="66"/>
      <c r="AA562" s="67"/>
      <c r="AB562" s="67"/>
      <c r="AC562" s="68"/>
      <c r="AD562" s="67"/>
      <c r="AE562" s="72"/>
      <c r="AF562" s="34"/>
      <c r="AG562" s="69"/>
      <c r="AH562" s="37"/>
      <c r="AI562" s="37"/>
      <c r="AJ562" s="37"/>
      <c r="AM562" s="70"/>
      <c r="AN562" s="70"/>
      <c r="AO562" s="70"/>
      <c r="AQ562" s="72"/>
      <c r="AR562" s="73"/>
      <c r="AS562" s="51"/>
      <c r="AU562" s="73"/>
      <c r="AV562" s="73"/>
      <c r="AW562" s="110"/>
      <c r="AX562" s="46">
        <f>IF([1]!Contratacion2023[[#This Row],[ADICIÓN/PRÓRROGA]]="NO","N/A",[1]!Contratacion2023[[#This Row],[FECHA FIN PRORROGA]])</f>
        <v>0</v>
      </c>
      <c r="AY562" s="59"/>
      <c r="AZ562" s="59"/>
      <c r="BA562" s="59"/>
      <c r="BB562" s="47"/>
      <c r="BC562" s="59"/>
      <c r="BD562" s="59"/>
      <c r="BE562" s="48">
        <f>[1]!Contratacion2023[[#This Row],[VALOR TOTAL DEL CONTRATO]]-[1]!Contratacion2023[[#This Row],[VALOR VIGENTE]]</f>
        <v>0</v>
      </c>
      <c r="BJ562" s="51"/>
      <c r="BL562" s="73"/>
      <c r="BM562" s="51"/>
    </row>
    <row r="563" spans="1:65" x14ac:dyDescent="0.25">
      <c r="A563" s="53"/>
      <c r="H563" s="203"/>
      <c r="I563" s="57"/>
      <c r="K563" s="58"/>
      <c r="L563" s="59"/>
      <c r="N563" s="59"/>
      <c r="O563" s="61"/>
      <c r="P563" s="55"/>
      <c r="Q563" s="57"/>
      <c r="R563" s="62"/>
      <c r="S563" s="59"/>
      <c r="T563" s="63"/>
      <c r="U563" s="123"/>
      <c r="V563" s="64"/>
      <c r="W563" s="27"/>
      <c r="X563" s="65"/>
      <c r="Y563" s="65"/>
      <c r="Z563" s="66"/>
      <c r="AA563" s="67"/>
      <c r="AB563" s="67"/>
      <c r="AC563" s="68"/>
      <c r="AD563" s="67"/>
      <c r="AE563" s="72"/>
      <c r="AF563" s="34"/>
      <c r="AG563" s="69"/>
      <c r="AH563" s="37"/>
      <c r="AI563" s="37"/>
      <c r="AJ563" s="37"/>
      <c r="AM563" s="70"/>
      <c r="AN563" s="70"/>
      <c r="AO563" s="70"/>
      <c r="AQ563" s="72"/>
      <c r="AR563" s="73"/>
      <c r="AS563" s="51"/>
      <c r="AU563" s="73"/>
      <c r="AV563" s="73"/>
      <c r="AW563" s="110"/>
      <c r="AX563" s="46">
        <f>IF([1]!Contratacion2023[[#This Row],[ADICIÓN/PRÓRROGA]]="NO","N/A",[1]!Contratacion2023[[#This Row],[FECHA FIN PRORROGA]])</f>
        <v>0</v>
      </c>
      <c r="AY563" s="59"/>
      <c r="AZ563" s="59"/>
      <c r="BA563" s="59"/>
      <c r="BB563" s="47"/>
      <c r="BC563" s="59"/>
      <c r="BD563" s="59"/>
      <c r="BE563" s="48">
        <f>[1]!Contratacion2023[[#This Row],[VALOR TOTAL DEL CONTRATO]]-[1]!Contratacion2023[[#This Row],[VALOR VIGENTE]]</f>
        <v>0</v>
      </c>
      <c r="BJ563" s="51"/>
      <c r="BL563" s="73"/>
      <c r="BM563" s="51"/>
    </row>
    <row r="564" spans="1:65" x14ac:dyDescent="0.25">
      <c r="A564" s="53"/>
      <c r="H564" s="203"/>
      <c r="I564" s="57"/>
      <c r="K564" s="58"/>
      <c r="L564" s="59"/>
      <c r="N564" s="59"/>
      <c r="O564" s="61"/>
      <c r="P564" s="55"/>
      <c r="Q564" s="57"/>
      <c r="R564" s="62"/>
      <c r="S564" s="59"/>
      <c r="T564" s="63"/>
      <c r="U564" s="123"/>
      <c r="V564" s="64"/>
      <c r="W564" s="27"/>
      <c r="X564" s="65"/>
      <c r="Y564" s="65"/>
      <c r="Z564" s="66"/>
      <c r="AA564" s="67"/>
      <c r="AB564" s="67"/>
      <c r="AC564" s="68"/>
      <c r="AD564" s="67"/>
      <c r="AE564" s="72"/>
      <c r="AF564" s="34"/>
      <c r="AG564" s="69"/>
      <c r="AH564" s="37"/>
      <c r="AI564" s="37"/>
      <c r="AJ564" s="37"/>
      <c r="AM564" s="70"/>
      <c r="AN564" s="70"/>
      <c r="AO564" s="70"/>
      <c r="AQ564" s="72"/>
      <c r="AR564" s="73"/>
      <c r="AS564" s="51"/>
      <c r="AU564" s="73"/>
      <c r="AV564" s="73"/>
      <c r="AW564" s="110"/>
      <c r="AX564" s="46">
        <f>IF([1]!Contratacion2023[[#This Row],[ADICIÓN/PRÓRROGA]]="NO","N/A",[1]!Contratacion2023[[#This Row],[FECHA FIN PRORROGA]])</f>
        <v>0</v>
      </c>
      <c r="AY564" s="59"/>
      <c r="AZ564" s="59"/>
      <c r="BA564" s="59"/>
      <c r="BB564" s="47"/>
      <c r="BC564" s="59"/>
      <c r="BD564" s="59"/>
      <c r="BE564" s="48">
        <f>[1]!Contratacion2023[[#This Row],[VALOR TOTAL DEL CONTRATO]]-[1]!Contratacion2023[[#This Row],[VALOR VIGENTE]]</f>
        <v>0</v>
      </c>
      <c r="BJ564" s="51"/>
      <c r="BL564" s="73"/>
      <c r="BM564" s="51"/>
    </row>
    <row r="565" spans="1:65" x14ac:dyDescent="0.25">
      <c r="A565" s="53"/>
      <c r="H565" s="203"/>
      <c r="I565" s="57"/>
      <c r="K565" s="58"/>
      <c r="L565" s="59"/>
      <c r="N565" s="59"/>
      <c r="O565" s="61"/>
      <c r="P565" s="55"/>
      <c r="Q565" s="57"/>
      <c r="R565" s="62"/>
      <c r="S565" s="59"/>
      <c r="T565" s="63"/>
      <c r="U565" s="123"/>
      <c r="V565" s="64"/>
      <c r="W565" s="27"/>
      <c r="X565" s="65"/>
      <c r="Y565" s="65"/>
      <c r="Z565" s="66"/>
      <c r="AA565" s="67"/>
      <c r="AB565" s="67"/>
      <c r="AC565" s="68"/>
      <c r="AD565" s="67"/>
      <c r="AE565" s="72"/>
      <c r="AF565" s="34"/>
      <c r="AG565" s="69"/>
      <c r="AH565" s="37"/>
      <c r="AI565" s="37"/>
      <c r="AJ565" s="37"/>
      <c r="AM565" s="70"/>
      <c r="AN565" s="70"/>
      <c r="AO565" s="70"/>
      <c r="AQ565" s="72"/>
      <c r="AR565" s="73"/>
      <c r="AS565" s="51"/>
      <c r="AU565" s="73"/>
      <c r="AV565" s="73"/>
      <c r="AW565" s="110"/>
      <c r="AX565" s="46">
        <f>IF([1]!Contratacion2023[[#This Row],[ADICIÓN/PRÓRROGA]]="NO","N/A",[1]!Contratacion2023[[#This Row],[FECHA FIN PRORROGA]])</f>
        <v>0</v>
      </c>
      <c r="AY565" s="59"/>
      <c r="AZ565" s="59"/>
      <c r="BA565" s="59"/>
      <c r="BB565" s="47"/>
      <c r="BC565" s="59"/>
      <c r="BD565" s="59"/>
      <c r="BE565" s="48">
        <f>[1]!Contratacion2023[[#This Row],[VALOR TOTAL DEL CONTRATO]]-[1]!Contratacion2023[[#This Row],[VALOR VIGENTE]]</f>
        <v>0</v>
      </c>
      <c r="BJ565" s="51"/>
      <c r="BL565" s="73"/>
      <c r="BM565" s="51"/>
    </row>
    <row r="566" spans="1:65" x14ac:dyDescent="0.25">
      <c r="A566" s="53"/>
      <c r="H566" s="203"/>
      <c r="I566" s="57"/>
      <c r="K566" s="58"/>
      <c r="L566" s="59"/>
      <c r="N566" s="59"/>
      <c r="O566" s="61"/>
      <c r="P566" s="55"/>
      <c r="Q566" s="57"/>
      <c r="R566" s="62"/>
      <c r="S566" s="59"/>
      <c r="T566" s="63"/>
      <c r="U566" s="123"/>
      <c r="V566" s="64"/>
      <c r="W566" s="27"/>
      <c r="X566" s="65"/>
      <c r="Y566" s="65"/>
      <c r="Z566" s="66"/>
      <c r="AA566" s="67"/>
      <c r="AB566" s="67"/>
      <c r="AC566" s="68"/>
      <c r="AD566" s="67"/>
      <c r="AE566" s="72"/>
      <c r="AF566" s="34"/>
      <c r="AG566" s="69"/>
      <c r="AH566" s="37"/>
      <c r="AI566" s="37"/>
      <c r="AJ566" s="37"/>
      <c r="AM566" s="70"/>
      <c r="AN566" s="70"/>
      <c r="AO566" s="70"/>
      <c r="AQ566" s="72"/>
      <c r="AR566" s="73"/>
      <c r="AS566" s="51"/>
      <c r="AU566" s="73"/>
      <c r="AV566" s="73"/>
      <c r="AW566" s="110"/>
      <c r="AX566" s="46">
        <f>IF([1]!Contratacion2023[[#This Row],[ADICIÓN/PRÓRROGA]]="NO","N/A",[1]!Contratacion2023[[#This Row],[FECHA FIN PRORROGA]])</f>
        <v>0</v>
      </c>
      <c r="AY566" s="59"/>
      <c r="AZ566" s="59"/>
      <c r="BA566" s="59"/>
      <c r="BB566" s="47"/>
      <c r="BC566" s="59"/>
      <c r="BD566" s="59"/>
      <c r="BE566" s="48">
        <f>[1]!Contratacion2023[[#This Row],[VALOR TOTAL DEL CONTRATO]]-[1]!Contratacion2023[[#This Row],[VALOR VIGENTE]]</f>
        <v>0</v>
      </c>
      <c r="BJ566" s="51"/>
      <c r="BL566" s="73"/>
      <c r="BM566" s="51"/>
    </row>
    <row r="567" spans="1:65" x14ac:dyDescent="0.25">
      <c r="A567" s="53"/>
      <c r="H567" s="203"/>
      <c r="I567" s="57"/>
      <c r="K567" s="58"/>
      <c r="L567" s="59"/>
      <c r="N567" s="59"/>
      <c r="O567" s="61"/>
      <c r="P567" s="55"/>
      <c r="Q567" s="57"/>
      <c r="R567" s="62"/>
      <c r="S567" s="59"/>
      <c r="T567" s="63"/>
      <c r="U567" s="123"/>
      <c r="V567" s="64"/>
      <c r="W567" s="27"/>
      <c r="X567" s="65"/>
      <c r="Y567" s="65"/>
      <c r="Z567" s="66"/>
      <c r="AA567" s="67"/>
      <c r="AB567" s="67"/>
      <c r="AC567" s="68"/>
      <c r="AD567" s="67"/>
      <c r="AE567" s="72"/>
      <c r="AF567" s="34"/>
      <c r="AG567" s="69"/>
      <c r="AH567" s="37"/>
      <c r="AI567" s="37"/>
      <c r="AJ567" s="37"/>
      <c r="AM567" s="70"/>
      <c r="AN567" s="70"/>
      <c r="AO567" s="70"/>
      <c r="AQ567" s="72"/>
      <c r="AR567" s="73"/>
      <c r="AS567" s="51"/>
      <c r="AU567" s="73"/>
      <c r="AV567" s="73"/>
      <c r="AW567" s="110"/>
      <c r="AX567" s="46">
        <f>IF([1]!Contratacion2023[[#This Row],[ADICIÓN/PRÓRROGA]]="NO","N/A",[1]!Contratacion2023[[#This Row],[FECHA FIN PRORROGA]])</f>
        <v>0</v>
      </c>
      <c r="AY567" s="59"/>
      <c r="AZ567" s="59"/>
      <c r="BA567" s="59"/>
      <c r="BB567" s="47"/>
      <c r="BC567" s="59"/>
      <c r="BD567" s="59"/>
      <c r="BE567" s="48">
        <f>[1]!Contratacion2023[[#This Row],[VALOR TOTAL DEL CONTRATO]]-[1]!Contratacion2023[[#This Row],[VALOR VIGENTE]]</f>
        <v>0</v>
      </c>
      <c r="BJ567" s="51"/>
      <c r="BL567" s="73"/>
      <c r="BM567" s="51"/>
    </row>
    <row r="568" spans="1:65" x14ac:dyDescent="0.25">
      <c r="A568" s="53"/>
      <c r="H568" s="203"/>
      <c r="I568" s="57"/>
      <c r="K568" s="58"/>
      <c r="L568" s="59"/>
      <c r="N568" s="59"/>
      <c r="O568" s="61"/>
      <c r="P568" s="55"/>
      <c r="Q568" s="57"/>
      <c r="R568" s="62"/>
      <c r="S568" s="59"/>
      <c r="T568" s="63"/>
      <c r="U568" s="123"/>
      <c r="V568" s="64"/>
      <c r="W568" s="27"/>
      <c r="X568" s="65"/>
      <c r="Y568" s="65"/>
      <c r="Z568" s="66"/>
      <c r="AA568" s="67"/>
      <c r="AB568" s="67"/>
      <c r="AC568" s="68"/>
      <c r="AD568" s="67"/>
      <c r="AE568" s="72"/>
      <c r="AF568" s="34"/>
      <c r="AG568" s="69"/>
      <c r="AH568" s="37"/>
      <c r="AI568" s="37"/>
      <c r="AJ568" s="37"/>
      <c r="AM568" s="70"/>
      <c r="AN568" s="70"/>
      <c r="AO568" s="70"/>
      <c r="AQ568" s="72"/>
      <c r="AR568" s="73"/>
      <c r="AS568" s="51"/>
      <c r="AU568" s="73"/>
      <c r="AV568" s="73"/>
      <c r="AW568" s="110"/>
      <c r="AX568" s="46">
        <f>IF([1]!Contratacion2023[[#This Row],[ADICIÓN/PRÓRROGA]]="NO","N/A",[1]!Contratacion2023[[#This Row],[FECHA FIN PRORROGA]])</f>
        <v>0</v>
      </c>
      <c r="AY568" s="59"/>
      <c r="AZ568" s="59"/>
      <c r="BA568" s="59"/>
      <c r="BB568" s="47"/>
      <c r="BC568" s="59"/>
      <c r="BD568" s="59"/>
      <c r="BE568" s="48">
        <f>[1]!Contratacion2023[[#This Row],[VALOR TOTAL DEL CONTRATO]]-[1]!Contratacion2023[[#This Row],[VALOR VIGENTE]]</f>
        <v>0</v>
      </c>
      <c r="BJ568" s="51"/>
      <c r="BL568" s="73"/>
      <c r="BM568" s="51"/>
    </row>
    <row r="569" spans="1:65" x14ac:dyDescent="0.25">
      <c r="A569" s="53"/>
      <c r="H569" s="203"/>
      <c r="I569" s="57"/>
      <c r="K569" s="58"/>
      <c r="L569" s="59"/>
      <c r="N569" s="59"/>
      <c r="O569" s="61"/>
      <c r="P569" s="55"/>
      <c r="Q569" s="57"/>
      <c r="R569" s="62"/>
      <c r="S569" s="59"/>
      <c r="T569" s="63"/>
      <c r="U569" s="123"/>
      <c r="V569" s="64"/>
      <c r="W569" s="27"/>
      <c r="X569" s="65"/>
      <c r="Y569" s="65"/>
      <c r="Z569" s="66"/>
      <c r="AA569" s="67"/>
      <c r="AB569" s="67"/>
      <c r="AC569" s="68"/>
      <c r="AD569" s="67"/>
      <c r="AE569" s="72"/>
      <c r="AF569" s="34"/>
      <c r="AG569" s="69"/>
      <c r="AH569" s="37"/>
      <c r="AI569" s="37"/>
      <c r="AJ569" s="37"/>
      <c r="AM569" s="70"/>
      <c r="AN569" s="70"/>
      <c r="AO569" s="70"/>
      <c r="AQ569" s="72"/>
      <c r="AR569" s="73"/>
      <c r="AS569" s="51"/>
      <c r="AU569" s="73"/>
      <c r="AV569" s="73"/>
      <c r="AW569" s="110"/>
      <c r="AX569" s="46">
        <f>IF([1]!Contratacion2023[[#This Row],[ADICIÓN/PRÓRROGA]]="NO","N/A",[1]!Contratacion2023[[#This Row],[FECHA FIN PRORROGA]])</f>
        <v>0</v>
      </c>
      <c r="AY569" s="59"/>
      <c r="AZ569" s="59"/>
      <c r="BA569" s="59"/>
      <c r="BB569" s="47"/>
      <c r="BC569" s="59"/>
      <c r="BD569" s="59"/>
      <c r="BE569" s="48">
        <f>[1]!Contratacion2023[[#This Row],[VALOR TOTAL DEL CONTRATO]]-[1]!Contratacion2023[[#This Row],[VALOR VIGENTE]]</f>
        <v>0</v>
      </c>
      <c r="BJ569" s="51"/>
      <c r="BL569" s="73"/>
      <c r="BM569" s="51"/>
    </row>
    <row r="570" spans="1:65" x14ac:dyDescent="0.25">
      <c r="A570" s="53"/>
      <c r="H570" s="203"/>
      <c r="I570" s="57"/>
      <c r="K570" s="58"/>
      <c r="L570" s="59"/>
      <c r="N570" s="59"/>
      <c r="O570" s="61"/>
      <c r="P570" s="55"/>
      <c r="Q570" s="57"/>
      <c r="R570" s="62"/>
      <c r="S570" s="59"/>
      <c r="T570" s="63"/>
      <c r="U570" s="123"/>
      <c r="V570" s="64"/>
      <c r="W570" s="27"/>
      <c r="X570" s="65"/>
      <c r="Y570" s="65"/>
      <c r="Z570" s="66"/>
      <c r="AA570" s="67"/>
      <c r="AB570" s="67"/>
      <c r="AC570" s="68"/>
      <c r="AD570" s="67"/>
      <c r="AE570" s="72"/>
      <c r="AF570" s="34"/>
      <c r="AG570" s="69"/>
      <c r="AH570" s="37"/>
      <c r="AI570" s="37"/>
      <c r="AJ570" s="37"/>
      <c r="AM570" s="70"/>
      <c r="AN570" s="70"/>
      <c r="AO570" s="70"/>
      <c r="AQ570" s="72"/>
      <c r="AR570" s="73"/>
      <c r="AS570" s="51"/>
      <c r="AU570" s="73"/>
      <c r="AV570" s="73"/>
      <c r="AW570" s="110"/>
      <c r="AX570" s="46">
        <f>IF([1]!Contratacion2023[[#This Row],[ADICIÓN/PRÓRROGA]]="NO","N/A",[1]!Contratacion2023[[#This Row],[FECHA FIN PRORROGA]])</f>
        <v>0</v>
      </c>
      <c r="AY570" s="59"/>
      <c r="AZ570" s="59"/>
      <c r="BA570" s="59"/>
      <c r="BB570" s="47"/>
      <c r="BC570" s="59"/>
      <c r="BD570" s="59"/>
      <c r="BE570" s="48">
        <f>[1]!Contratacion2023[[#This Row],[VALOR TOTAL DEL CONTRATO]]-[1]!Contratacion2023[[#This Row],[VALOR VIGENTE]]</f>
        <v>0</v>
      </c>
      <c r="BJ570" s="51"/>
      <c r="BL570" s="73"/>
      <c r="BM570" s="51"/>
    </row>
    <row r="571" spans="1:65" x14ac:dyDescent="0.25">
      <c r="A571" s="53"/>
      <c r="H571" s="203"/>
      <c r="I571" s="57"/>
      <c r="K571" s="58"/>
      <c r="L571" s="59"/>
      <c r="N571" s="59"/>
      <c r="O571" s="61"/>
      <c r="P571" s="55"/>
      <c r="Q571" s="57"/>
      <c r="R571" s="62"/>
      <c r="S571" s="59"/>
      <c r="T571" s="63"/>
      <c r="U571" s="123"/>
      <c r="V571" s="64"/>
      <c r="W571" s="27"/>
      <c r="X571" s="65"/>
      <c r="Y571" s="65"/>
      <c r="Z571" s="66"/>
      <c r="AA571" s="67"/>
      <c r="AB571" s="67"/>
      <c r="AC571" s="68"/>
      <c r="AD571" s="67"/>
      <c r="AE571" s="72"/>
      <c r="AF571" s="34"/>
      <c r="AG571" s="69"/>
      <c r="AH571" s="37"/>
      <c r="AI571" s="37"/>
      <c r="AJ571" s="37"/>
      <c r="AM571" s="70"/>
      <c r="AN571" s="70"/>
      <c r="AO571" s="70"/>
      <c r="AQ571" s="72"/>
      <c r="AR571" s="73"/>
      <c r="AS571" s="51"/>
      <c r="AU571" s="73"/>
      <c r="AV571" s="73"/>
      <c r="AW571" s="110"/>
      <c r="AX571" s="46">
        <f>IF([1]!Contratacion2023[[#This Row],[ADICIÓN/PRÓRROGA]]="NO","N/A",[1]!Contratacion2023[[#This Row],[FECHA FIN PRORROGA]])</f>
        <v>0</v>
      </c>
      <c r="AY571" s="59"/>
      <c r="AZ571" s="59"/>
      <c r="BA571" s="59"/>
      <c r="BB571" s="47"/>
      <c r="BC571" s="59"/>
      <c r="BD571" s="59"/>
      <c r="BE571" s="48">
        <f>[1]!Contratacion2023[[#This Row],[VALOR TOTAL DEL CONTRATO]]-[1]!Contratacion2023[[#This Row],[VALOR VIGENTE]]</f>
        <v>0</v>
      </c>
      <c r="BJ571" s="51"/>
      <c r="BL571" s="73"/>
      <c r="BM571" s="51"/>
    </row>
    <row r="572" spans="1:65" x14ac:dyDescent="0.25">
      <c r="A572" s="53"/>
      <c r="H572" s="203"/>
      <c r="I572" s="57"/>
      <c r="K572" s="58"/>
      <c r="L572" s="59"/>
      <c r="N572" s="59"/>
      <c r="O572" s="61"/>
      <c r="P572" s="55"/>
      <c r="Q572" s="57"/>
      <c r="R572" s="62"/>
      <c r="S572" s="59"/>
      <c r="T572" s="63"/>
      <c r="U572" s="123"/>
      <c r="V572" s="64"/>
      <c r="W572" s="27"/>
      <c r="X572" s="65"/>
      <c r="Y572" s="65"/>
      <c r="Z572" s="66"/>
      <c r="AA572" s="67"/>
      <c r="AB572" s="67"/>
      <c r="AC572" s="68"/>
      <c r="AD572" s="67"/>
      <c r="AE572" s="72"/>
      <c r="AF572" s="34"/>
      <c r="AG572" s="69"/>
      <c r="AH572" s="37"/>
      <c r="AI572" s="37"/>
      <c r="AJ572" s="37"/>
      <c r="AM572" s="70"/>
      <c r="AN572" s="70"/>
      <c r="AO572" s="70"/>
      <c r="AQ572" s="72"/>
      <c r="AR572" s="73"/>
      <c r="AS572" s="51"/>
      <c r="AU572" s="73"/>
      <c r="AV572" s="73"/>
      <c r="AW572" s="110"/>
      <c r="AX572" s="46">
        <f>IF([1]!Contratacion2023[[#This Row],[ADICIÓN/PRÓRROGA]]="NO","N/A",[1]!Contratacion2023[[#This Row],[FECHA FIN PRORROGA]])</f>
        <v>0</v>
      </c>
      <c r="AY572" s="59"/>
      <c r="AZ572" s="59"/>
      <c r="BA572" s="59"/>
      <c r="BB572" s="47"/>
      <c r="BC572" s="59"/>
      <c r="BD572" s="59"/>
      <c r="BE572" s="48">
        <f>[1]!Contratacion2023[[#This Row],[VALOR TOTAL DEL CONTRATO]]-[1]!Contratacion2023[[#This Row],[VALOR VIGENTE]]</f>
        <v>0</v>
      </c>
      <c r="BJ572" s="51"/>
      <c r="BL572" s="73"/>
      <c r="BM572" s="51"/>
    </row>
    <row r="573" spans="1:65" x14ac:dyDescent="0.25">
      <c r="A573" s="53"/>
      <c r="H573" s="203"/>
      <c r="I573" s="57"/>
      <c r="K573" s="58"/>
      <c r="L573" s="59"/>
      <c r="N573" s="59"/>
      <c r="O573" s="61"/>
      <c r="P573" s="55"/>
      <c r="Q573" s="57"/>
      <c r="R573" s="62"/>
      <c r="S573" s="59"/>
      <c r="T573" s="63"/>
      <c r="U573" s="123"/>
      <c r="V573" s="64"/>
      <c r="W573" s="27"/>
      <c r="X573" s="65"/>
      <c r="Y573" s="65"/>
      <c r="Z573" s="66"/>
      <c r="AA573" s="67"/>
      <c r="AB573" s="67"/>
      <c r="AC573" s="68"/>
      <c r="AD573" s="67"/>
      <c r="AE573" s="72"/>
      <c r="AF573" s="34"/>
      <c r="AG573" s="69"/>
      <c r="AH573" s="37"/>
      <c r="AI573" s="37"/>
      <c r="AJ573" s="37"/>
      <c r="AM573" s="70"/>
      <c r="AN573" s="70"/>
      <c r="AO573" s="70"/>
      <c r="AQ573" s="72"/>
      <c r="AR573" s="73"/>
      <c r="AS573" s="51"/>
      <c r="AU573" s="73"/>
      <c r="AV573" s="73"/>
      <c r="AW573" s="110"/>
      <c r="AX573" s="46">
        <f>IF([1]!Contratacion2023[[#This Row],[ADICIÓN/PRÓRROGA]]="NO","N/A",[1]!Contratacion2023[[#This Row],[FECHA FIN PRORROGA]])</f>
        <v>0</v>
      </c>
      <c r="AY573" s="59"/>
      <c r="AZ573" s="59"/>
      <c r="BA573" s="59"/>
      <c r="BB573" s="47"/>
      <c r="BC573" s="59"/>
      <c r="BD573" s="59"/>
      <c r="BE573" s="48">
        <f>[1]!Contratacion2023[[#This Row],[VALOR TOTAL DEL CONTRATO]]-[1]!Contratacion2023[[#This Row],[VALOR VIGENTE]]</f>
        <v>0</v>
      </c>
      <c r="BJ573" s="51"/>
      <c r="BL573" s="73"/>
      <c r="BM573" s="51"/>
    </row>
    <row r="574" spans="1:65" x14ac:dyDescent="0.25">
      <c r="A574" s="53"/>
      <c r="H574" s="203"/>
      <c r="I574" s="57"/>
      <c r="K574" s="58"/>
      <c r="L574" s="59"/>
      <c r="N574" s="59"/>
      <c r="O574" s="61"/>
      <c r="P574" s="55"/>
      <c r="Q574" s="57"/>
      <c r="R574" s="62"/>
      <c r="S574" s="59"/>
      <c r="T574" s="63"/>
      <c r="U574" s="123"/>
      <c r="V574" s="64"/>
      <c r="W574" s="27"/>
      <c r="X574" s="65"/>
      <c r="Y574" s="65"/>
      <c r="Z574" s="66"/>
      <c r="AA574" s="67"/>
      <c r="AB574" s="67"/>
      <c r="AC574" s="68"/>
      <c r="AD574" s="67"/>
      <c r="AE574" s="72"/>
      <c r="AF574" s="34"/>
      <c r="AG574" s="69"/>
      <c r="AH574" s="37"/>
      <c r="AI574" s="37"/>
      <c r="AJ574" s="37"/>
      <c r="AM574" s="70"/>
      <c r="AN574" s="70"/>
      <c r="AO574" s="70"/>
      <c r="AQ574" s="72"/>
      <c r="AR574" s="73"/>
      <c r="AS574" s="51"/>
      <c r="AU574" s="73"/>
      <c r="AV574" s="73"/>
      <c r="AW574" s="110"/>
      <c r="AX574" s="46">
        <f>IF([1]!Contratacion2023[[#This Row],[ADICIÓN/PRÓRROGA]]="NO","N/A",[1]!Contratacion2023[[#This Row],[FECHA FIN PRORROGA]])</f>
        <v>0</v>
      </c>
      <c r="AY574" s="59"/>
      <c r="AZ574" s="59"/>
      <c r="BA574" s="59"/>
      <c r="BB574" s="47"/>
      <c r="BC574" s="59"/>
      <c r="BD574" s="59"/>
      <c r="BE574" s="48">
        <f>[1]!Contratacion2023[[#This Row],[VALOR TOTAL DEL CONTRATO]]-[1]!Contratacion2023[[#This Row],[VALOR VIGENTE]]</f>
        <v>0</v>
      </c>
      <c r="BJ574" s="51"/>
      <c r="BL574" s="73"/>
      <c r="BM574" s="51"/>
    </row>
    <row r="575" spans="1:65" x14ac:dyDescent="0.25">
      <c r="A575" s="53"/>
      <c r="H575" s="203"/>
      <c r="I575" s="57"/>
      <c r="K575" s="58"/>
      <c r="L575" s="59"/>
      <c r="N575" s="59"/>
      <c r="O575" s="61"/>
      <c r="P575" s="55"/>
      <c r="Q575" s="57"/>
      <c r="R575" s="62"/>
      <c r="S575" s="59"/>
      <c r="T575" s="63"/>
      <c r="U575" s="123"/>
      <c r="V575" s="64"/>
      <c r="W575" s="27"/>
      <c r="X575" s="65"/>
      <c r="Y575" s="65"/>
      <c r="Z575" s="66"/>
      <c r="AA575" s="67"/>
      <c r="AB575" s="67"/>
      <c r="AC575" s="68"/>
      <c r="AD575" s="67"/>
      <c r="AE575" s="72"/>
      <c r="AF575" s="34"/>
      <c r="AG575" s="69"/>
      <c r="AH575" s="37"/>
      <c r="AI575" s="37"/>
      <c r="AJ575" s="37"/>
      <c r="AM575" s="70"/>
      <c r="AN575" s="70"/>
      <c r="AO575" s="70"/>
      <c r="AQ575" s="72"/>
      <c r="AR575" s="73"/>
      <c r="AS575" s="51"/>
      <c r="AU575" s="73"/>
      <c r="AV575" s="73"/>
      <c r="AW575" s="110"/>
      <c r="AX575" s="46">
        <f>IF([1]!Contratacion2023[[#This Row],[ADICIÓN/PRÓRROGA]]="NO","N/A",[1]!Contratacion2023[[#This Row],[FECHA FIN PRORROGA]])</f>
        <v>0</v>
      </c>
      <c r="AY575" s="59"/>
      <c r="AZ575" s="59"/>
      <c r="BA575" s="59"/>
      <c r="BB575" s="47"/>
      <c r="BC575" s="59"/>
      <c r="BD575" s="59"/>
      <c r="BE575" s="48">
        <f>[1]!Contratacion2023[[#This Row],[VALOR TOTAL DEL CONTRATO]]-[1]!Contratacion2023[[#This Row],[VALOR VIGENTE]]</f>
        <v>0</v>
      </c>
      <c r="BJ575" s="51"/>
      <c r="BL575" s="73"/>
      <c r="BM575" s="51"/>
    </row>
    <row r="576" spans="1:65" x14ac:dyDescent="0.25">
      <c r="A576" s="53"/>
      <c r="H576" s="203"/>
      <c r="I576" s="57"/>
      <c r="K576" s="58"/>
      <c r="L576" s="59"/>
      <c r="N576" s="59"/>
      <c r="O576" s="61"/>
      <c r="P576" s="55"/>
      <c r="Q576" s="57"/>
      <c r="R576" s="62"/>
      <c r="S576" s="59"/>
      <c r="T576" s="63"/>
      <c r="U576" s="123"/>
      <c r="V576" s="64"/>
      <c r="W576" s="27"/>
      <c r="X576" s="65"/>
      <c r="Y576" s="65"/>
      <c r="Z576" s="66"/>
      <c r="AA576" s="67"/>
      <c r="AB576" s="67"/>
      <c r="AC576" s="68"/>
      <c r="AD576" s="67"/>
      <c r="AE576" s="72"/>
      <c r="AF576" s="34"/>
      <c r="AG576" s="69"/>
      <c r="AH576" s="37"/>
      <c r="AI576" s="37"/>
      <c r="AJ576" s="37"/>
      <c r="AM576" s="70"/>
      <c r="AN576" s="70"/>
      <c r="AO576" s="70"/>
      <c r="AQ576" s="72"/>
      <c r="AR576" s="73"/>
      <c r="AS576" s="51"/>
      <c r="AU576" s="73"/>
      <c r="AV576" s="73"/>
      <c r="AW576" s="110"/>
      <c r="AX576" s="46">
        <f>IF([1]!Contratacion2023[[#This Row],[ADICIÓN/PRÓRROGA]]="NO","N/A",[1]!Contratacion2023[[#This Row],[FECHA FIN PRORROGA]])</f>
        <v>0</v>
      </c>
      <c r="AY576" s="59"/>
      <c r="AZ576" s="59"/>
      <c r="BA576" s="59"/>
      <c r="BB576" s="47"/>
      <c r="BC576" s="59"/>
      <c r="BD576" s="59"/>
      <c r="BE576" s="48">
        <f>[1]!Contratacion2023[[#This Row],[VALOR TOTAL DEL CONTRATO]]-[1]!Contratacion2023[[#This Row],[VALOR VIGENTE]]</f>
        <v>0</v>
      </c>
      <c r="BJ576" s="51"/>
      <c r="BL576" s="73"/>
      <c r="BM576" s="51"/>
    </row>
    <row r="577" spans="1:65" x14ac:dyDescent="0.25">
      <c r="A577" s="53"/>
      <c r="H577" s="203"/>
      <c r="I577" s="57"/>
      <c r="K577" s="58"/>
      <c r="L577" s="59"/>
      <c r="N577" s="59"/>
      <c r="O577" s="61"/>
      <c r="P577" s="55"/>
      <c r="Q577" s="57"/>
      <c r="R577" s="62"/>
      <c r="S577" s="59"/>
      <c r="T577" s="63"/>
      <c r="U577" s="123"/>
      <c r="V577" s="64"/>
      <c r="W577" s="27"/>
      <c r="X577" s="65"/>
      <c r="Y577" s="65"/>
      <c r="Z577" s="66"/>
      <c r="AA577" s="67"/>
      <c r="AB577" s="67"/>
      <c r="AC577" s="68"/>
      <c r="AD577" s="67"/>
      <c r="AE577" s="72"/>
      <c r="AF577" s="34"/>
      <c r="AG577" s="69"/>
      <c r="AH577" s="37"/>
      <c r="AI577" s="37"/>
      <c r="AJ577" s="37"/>
      <c r="AM577" s="70"/>
      <c r="AN577" s="70"/>
      <c r="AO577" s="70"/>
      <c r="AQ577" s="72"/>
      <c r="AR577" s="73"/>
      <c r="AS577" s="51"/>
      <c r="AU577" s="73"/>
      <c r="AV577" s="73"/>
      <c r="AW577" s="110"/>
      <c r="AX577" s="46">
        <f>IF([1]!Contratacion2023[[#This Row],[ADICIÓN/PRÓRROGA]]="NO","N/A",[1]!Contratacion2023[[#This Row],[FECHA FIN PRORROGA]])</f>
        <v>0</v>
      </c>
      <c r="AY577" s="59"/>
      <c r="AZ577" s="59"/>
      <c r="BA577" s="59"/>
      <c r="BB577" s="47"/>
      <c r="BC577" s="59"/>
      <c r="BD577" s="59"/>
      <c r="BE577" s="48">
        <f>[1]!Contratacion2023[[#This Row],[VALOR TOTAL DEL CONTRATO]]-[1]!Contratacion2023[[#This Row],[VALOR VIGENTE]]</f>
        <v>0</v>
      </c>
      <c r="BJ577" s="51"/>
      <c r="BL577" s="73"/>
      <c r="BM577" s="51"/>
    </row>
    <row r="578" spans="1:65" x14ac:dyDescent="0.25">
      <c r="A578" s="53"/>
      <c r="H578" s="203"/>
      <c r="I578" s="57"/>
      <c r="K578" s="58"/>
      <c r="L578" s="59"/>
      <c r="N578" s="59"/>
      <c r="O578" s="61"/>
      <c r="P578" s="55"/>
      <c r="Q578" s="57"/>
      <c r="R578" s="62"/>
      <c r="S578" s="59"/>
      <c r="T578" s="63"/>
      <c r="U578" s="123"/>
      <c r="V578" s="64"/>
      <c r="W578" s="27"/>
      <c r="X578" s="65"/>
      <c r="Y578" s="65"/>
      <c r="Z578" s="66"/>
      <c r="AA578" s="67"/>
      <c r="AB578" s="67"/>
      <c r="AC578" s="68"/>
      <c r="AD578" s="67"/>
      <c r="AE578" s="72"/>
      <c r="AF578" s="34"/>
      <c r="AG578" s="69"/>
      <c r="AH578" s="37"/>
      <c r="AI578" s="37"/>
      <c r="AJ578" s="37"/>
      <c r="AM578" s="70"/>
      <c r="AN578" s="70"/>
      <c r="AO578" s="70"/>
      <c r="AQ578" s="72"/>
      <c r="AR578" s="73"/>
      <c r="AS578" s="51"/>
      <c r="AU578" s="73"/>
      <c r="AV578" s="73"/>
      <c r="AW578" s="110"/>
      <c r="AX578" s="46">
        <f>IF([1]!Contratacion2023[[#This Row],[ADICIÓN/PRÓRROGA]]="NO","N/A",[1]!Contratacion2023[[#This Row],[FECHA FIN PRORROGA]])</f>
        <v>0</v>
      </c>
      <c r="AY578" s="59"/>
      <c r="AZ578" s="59"/>
      <c r="BA578" s="59"/>
      <c r="BB578" s="47"/>
      <c r="BC578" s="59"/>
      <c r="BD578" s="59"/>
      <c r="BE578" s="48">
        <f>[1]!Contratacion2023[[#This Row],[VALOR TOTAL DEL CONTRATO]]-[1]!Contratacion2023[[#This Row],[VALOR VIGENTE]]</f>
        <v>0</v>
      </c>
      <c r="BJ578" s="51"/>
      <c r="BL578" s="73"/>
      <c r="BM578" s="51"/>
    </row>
    <row r="579" spans="1:65" x14ac:dyDescent="0.25">
      <c r="A579" s="53"/>
      <c r="H579" s="203"/>
      <c r="I579" s="57"/>
      <c r="K579" s="58"/>
      <c r="L579" s="59"/>
      <c r="N579" s="59"/>
      <c r="O579" s="61"/>
      <c r="P579" s="55"/>
      <c r="Q579" s="57"/>
      <c r="R579" s="62"/>
      <c r="S579" s="59"/>
      <c r="T579" s="63"/>
      <c r="U579" s="123"/>
      <c r="V579" s="64"/>
      <c r="W579" s="27"/>
      <c r="X579" s="65"/>
      <c r="Y579" s="65"/>
      <c r="Z579" s="66"/>
      <c r="AA579" s="67"/>
      <c r="AB579" s="67"/>
      <c r="AC579" s="68"/>
      <c r="AD579" s="67"/>
      <c r="AE579" s="72"/>
      <c r="AF579" s="34"/>
      <c r="AG579" s="69"/>
      <c r="AH579" s="37"/>
      <c r="AI579" s="37"/>
      <c r="AJ579" s="37"/>
      <c r="AM579" s="70"/>
      <c r="AN579" s="70"/>
      <c r="AO579" s="70"/>
      <c r="AQ579" s="72"/>
      <c r="AR579" s="73"/>
      <c r="AS579" s="51"/>
      <c r="AU579" s="73"/>
      <c r="AV579" s="73"/>
      <c r="AW579" s="110"/>
      <c r="AX579" s="46">
        <f>IF([1]!Contratacion2023[[#This Row],[ADICIÓN/PRÓRROGA]]="NO","N/A",[1]!Contratacion2023[[#This Row],[FECHA FIN PRORROGA]])</f>
        <v>0</v>
      </c>
      <c r="AY579" s="59"/>
      <c r="AZ579" s="59"/>
      <c r="BA579" s="59"/>
      <c r="BB579" s="47"/>
      <c r="BC579" s="59"/>
      <c r="BD579" s="59"/>
      <c r="BE579" s="48">
        <f>[1]!Contratacion2023[[#This Row],[VALOR TOTAL DEL CONTRATO]]-[1]!Contratacion2023[[#This Row],[VALOR VIGENTE]]</f>
        <v>0</v>
      </c>
      <c r="BJ579" s="51"/>
      <c r="BL579" s="73"/>
      <c r="BM579" s="51"/>
    </row>
    <row r="580" spans="1:65" x14ac:dyDescent="0.25">
      <c r="A580" s="53"/>
      <c r="H580" s="203"/>
      <c r="I580" s="57"/>
      <c r="K580" s="58"/>
      <c r="L580" s="59"/>
      <c r="N580" s="59"/>
      <c r="O580" s="61"/>
      <c r="P580" s="55"/>
      <c r="Q580" s="57"/>
      <c r="R580" s="62"/>
      <c r="S580" s="59"/>
      <c r="T580" s="63"/>
      <c r="U580" s="123"/>
      <c r="V580" s="64"/>
      <c r="W580" s="27"/>
      <c r="X580" s="65"/>
      <c r="Y580" s="65"/>
      <c r="Z580" s="66"/>
      <c r="AA580" s="67"/>
      <c r="AB580" s="67"/>
      <c r="AC580" s="68"/>
      <c r="AD580" s="67"/>
      <c r="AE580" s="72"/>
      <c r="AF580" s="34"/>
      <c r="AG580" s="69"/>
      <c r="AH580" s="37"/>
      <c r="AI580" s="37"/>
      <c r="AJ580" s="37"/>
      <c r="AM580" s="70"/>
      <c r="AN580" s="70"/>
      <c r="AO580" s="70"/>
      <c r="AQ580" s="72"/>
      <c r="AR580" s="73"/>
      <c r="AS580" s="51"/>
      <c r="AU580" s="73"/>
      <c r="AV580" s="73"/>
      <c r="AW580" s="110"/>
      <c r="AX580" s="46">
        <f>IF([1]!Contratacion2023[[#This Row],[ADICIÓN/PRÓRROGA]]="NO","N/A",[1]!Contratacion2023[[#This Row],[FECHA FIN PRORROGA]])</f>
        <v>0</v>
      </c>
      <c r="AY580" s="59"/>
      <c r="AZ580" s="59"/>
      <c r="BA580" s="59"/>
      <c r="BB580" s="47"/>
      <c r="BC580" s="59"/>
      <c r="BD580" s="59"/>
      <c r="BE580" s="48">
        <f>[1]!Contratacion2023[[#This Row],[VALOR TOTAL DEL CONTRATO]]-[1]!Contratacion2023[[#This Row],[VALOR VIGENTE]]</f>
        <v>0</v>
      </c>
      <c r="BJ580" s="51"/>
      <c r="BL580" s="73"/>
      <c r="BM580" s="51"/>
    </row>
    <row r="581" spans="1:65" x14ac:dyDescent="0.25">
      <c r="A581" s="53"/>
      <c r="H581" s="203"/>
      <c r="I581" s="57"/>
      <c r="K581" s="58"/>
      <c r="L581" s="59"/>
      <c r="N581" s="59"/>
      <c r="O581" s="61"/>
      <c r="P581" s="55"/>
      <c r="Q581" s="57"/>
      <c r="R581" s="62"/>
      <c r="S581" s="59"/>
      <c r="T581" s="63"/>
      <c r="U581" s="123"/>
      <c r="V581" s="64"/>
      <c r="W581" s="27"/>
      <c r="X581" s="65"/>
      <c r="Y581" s="65"/>
      <c r="Z581" s="66"/>
      <c r="AA581" s="67"/>
      <c r="AB581" s="67"/>
      <c r="AC581" s="68"/>
      <c r="AD581" s="67"/>
      <c r="AE581" s="72"/>
      <c r="AF581" s="34"/>
      <c r="AG581" s="69"/>
      <c r="AH581" s="37"/>
      <c r="AI581" s="37"/>
      <c r="AJ581" s="37"/>
      <c r="AM581" s="70"/>
      <c r="AN581" s="70"/>
      <c r="AO581" s="70"/>
      <c r="AQ581" s="72"/>
      <c r="AR581" s="73"/>
      <c r="AS581" s="51"/>
      <c r="AU581" s="73"/>
      <c r="AV581" s="73"/>
      <c r="AW581" s="110"/>
      <c r="AX581" s="46">
        <f>IF([1]!Contratacion2023[[#This Row],[ADICIÓN/PRÓRROGA]]="NO","N/A",[1]!Contratacion2023[[#This Row],[FECHA FIN PRORROGA]])</f>
        <v>0</v>
      </c>
      <c r="AY581" s="59"/>
      <c r="AZ581" s="59"/>
      <c r="BA581" s="59"/>
      <c r="BB581" s="47"/>
      <c r="BC581" s="59"/>
      <c r="BD581" s="59"/>
      <c r="BE581" s="48">
        <f>[1]!Contratacion2023[[#This Row],[VALOR TOTAL DEL CONTRATO]]-[1]!Contratacion2023[[#This Row],[VALOR VIGENTE]]</f>
        <v>0</v>
      </c>
      <c r="BJ581" s="51"/>
      <c r="BL581" s="73"/>
      <c r="BM581" s="51"/>
    </row>
    <row r="582" spans="1:65" x14ac:dyDescent="0.25">
      <c r="A582" s="53"/>
      <c r="H582" s="203"/>
      <c r="I582" s="57"/>
      <c r="K582" s="58"/>
      <c r="L582" s="59"/>
      <c r="N582" s="59"/>
      <c r="O582" s="61"/>
      <c r="P582" s="55"/>
      <c r="Q582" s="57"/>
      <c r="R582" s="62"/>
      <c r="S582" s="59"/>
      <c r="T582" s="63"/>
      <c r="U582" s="123"/>
      <c r="V582" s="64"/>
      <c r="W582" s="27"/>
      <c r="X582" s="65"/>
      <c r="Y582" s="65"/>
      <c r="Z582" s="66"/>
      <c r="AA582" s="67"/>
      <c r="AB582" s="67"/>
      <c r="AC582" s="68"/>
      <c r="AD582" s="67"/>
      <c r="AE582" s="72"/>
      <c r="AF582" s="34"/>
      <c r="AG582" s="69"/>
      <c r="AH582" s="37"/>
      <c r="AI582" s="37"/>
      <c r="AJ582" s="37"/>
      <c r="AM582" s="70"/>
      <c r="AN582" s="70"/>
      <c r="AO582" s="70"/>
      <c r="AQ582" s="72"/>
      <c r="AR582" s="73"/>
      <c r="AS582" s="51"/>
      <c r="AU582" s="73"/>
      <c r="AV582" s="73"/>
      <c r="AW582" s="110"/>
      <c r="AX582" s="46">
        <f>IF([1]!Contratacion2023[[#This Row],[ADICIÓN/PRÓRROGA]]="NO","N/A",[1]!Contratacion2023[[#This Row],[FECHA FIN PRORROGA]])</f>
        <v>0</v>
      </c>
      <c r="AY582" s="59"/>
      <c r="AZ582" s="59"/>
      <c r="BA582" s="59"/>
      <c r="BB582" s="47"/>
      <c r="BC582" s="59"/>
      <c r="BD582" s="59"/>
      <c r="BE582" s="48">
        <f>[1]!Contratacion2023[[#This Row],[VALOR TOTAL DEL CONTRATO]]-[1]!Contratacion2023[[#This Row],[VALOR VIGENTE]]</f>
        <v>0</v>
      </c>
      <c r="BJ582" s="51"/>
      <c r="BL582" s="73"/>
      <c r="BM582" s="51"/>
    </row>
    <row r="583" spans="1:65" x14ac:dyDescent="0.25">
      <c r="A583" s="53"/>
      <c r="H583" s="203"/>
      <c r="I583" s="57"/>
      <c r="K583" s="58"/>
      <c r="L583" s="59"/>
      <c r="N583" s="59"/>
      <c r="O583" s="61"/>
      <c r="P583" s="55"/>
      <c r="Q583" s="57"/>
      <c r="R583" s="62"/>
      <c r="S583" s="59"/>
      <c r="T583" s="63"/>
      <c r="U583" s="123"/>
      <c r="V583" s="64"/>
      <c r="W583" s="27"/>
      <c r="X583" s="65"/>
      <c r="Y583" s="65"/>
      <c r="Z583" s="66"/>
      <c r="AA583" s="67"/>
      <c r="AB583" s="67"/>
      <c r="AC583" s="68"/>
      <c r="AD583" s="67"/>
      <c r="AE583" s="72"/>
      <c r="AF583" s="34"/>
      <c r="AG583" s="69"/>
      <c r="AH583" s="37"/>
      <c r="AI583" s="37"/>
      <c r="AJ583" s="37"/>
      <c r="AM583" s="70"/>
      <c r="AN583" s="70"/>
      <c r="AO583" s="70"/>
      <c r="AQ583" s="72"/>
      <c r="AR583" s="73"/>
      <c r="AS583" s="51"/>
      <c r="AU583" s="73"/>
      <c r="AV583" s="73"/>
      <c r="AW583" s="110"/>
      <c r="AX583" s="46">
        <f>IF([1]!Contratacion2023[[#This Row],[ADICIÓN/PRÓRROGA]]="NO","N/A",[1]!Contratacion2023[[#This Row],[FECHA FIN PRORROGA]])</f>
        <v>0</v>
      </c>
      <c r="AY583" s="59"/>
      <c r="AZ583" s="59"/>
      <c r="BA583" s="59"/>
      <c r="BB583" s="47"/>
      <c r="BC583" s="59"/>
      <c r="BD583" s="59"/>
      <c r="BE583" s="48">
        <f>[1]!Contratacion2023[[#This Row],[VALOR TOTAL DEL CONTRATO]]-[1]!Contratacion2023[[#This Row],[VALOR VIGENTE]]</f>
        <v>0</v>
      </c>
      <c r="BJ583" s="51"/>
      <c r="BL583" s="73"/>
      <c r="BM583" s="51"/>
    </row>
    <row r="584" spans="1:65" x14ac:dyDescent="0.25">
      <c r="A584" s="53"/>
      <c r="H584" s="203"/>
      <c r="I584" s="57"/>
      <c r="K584" s="58"/>
      <c r="L584" s="59"/>
      <c r="N584" s="59"/>
      <c r="O584" s="61"/>
      <c r="P584" s="55"/>
      <c r="Q584" s="57"/>
      <c r="R584" s="62"/>
      <c r="S584" s="59"/>
      <c r="T584" s="63"/>
      <c r="U584" s="123"/>
      <c r="V584" s="64"/>
      <c r="W584" s="27"/>
      <c r="X584" s="65"/>
      <c r="Y584" s="65"/>
      <c r="Z584" s="66"/>
      <c r="AA584" s="67"/>
      <c r="AB584" s="67"/>
      <c r="AC584" s="68"/>
      <c r="AD584" s="67"/>
      <c r="AE584" s="72"/>
      <c r="AF584" s="34"/>
      <c r="AG584" s="69"/>
      <c r="AH584" s="37"/>
      <c r="AI584" s="37"/>
      <c r="AJ584" s="37"/>
      <c r="AM584" s="70"/>
      <c r="AN584" s="70"/>
      <c r="AO584" s="70"/>
      <c r="AQ584" s="72"/>
      <c r="AR584" s="73"/>
      <c r="AS584" s="51"/>
      <c r="AU584" s="73"/>
      <c r="AV584" s="73"/>
      <c r="AW584" s="110"/>
      <c r="AX584" s="46">
        <f>IF([1]!Contratacion2023[[#This Row],[ADICIÓN/PRÓRROGA]]="NO","N/A",[1]!Contratacion2023[[#This Row],[FECHA FIN PRORROGA]])</f>
        <v>0</v>
      </c>
      <c r="AY584" s="59"/>
      <c r="AZ584" s="59"/>
      <c r="BA584" s="59"/>
      <c r="BB584" s="47"/>
      <c r="BC584" s="59"/>
      <c r="BD584" s="59"/>
      <c r="BE584" s="48">
        <f>[1]!Contratacion2023[[#This Row],[VALOR TOTAL DEL CONTRATO]]-[1]!Contratacion2023[[#This Row],[VALOR VIGENTE]]</f>
        <v>0</v>
      </c>
      <c r="BJ584" s="51"/>
      <c r="BL584" s="73"/>
      <c r="BM584" s="51"/>
    </row>
    <row r="585" spans="1:65" x14ac:dyDescent="0.25">
      <c r="A585" s="53"/>
      <c r="H585" s="203"/>
      <c r="I585" s="57"/>
      <c r="K585" s="58"/>
      <c r="L585" s="59"/>
      <c r="N585" s="59"/>
      <c r="O585" s="61"/>
      <c r="P585" s="55"/>
      <c r="Q585" s="57"/>
      <c r="R585" s="62"/>
      <c r="S585" s="59"/>
      <c r="T585" s="63"/>
      <c r="U585" s="123"/>
      <c r="V585" s="64"/>
      <c r="W585" s="27"/>
      <c r="X585" s="65"/>
      <c r="Y585" s="65"/>
      <c r="Z585" s="66"/>
      <c r="AA585" s="67"/>
      <c r="AB585" s="67"/>
      <c r="AC585" s="68"/>
      <c r="AD585" s="67"/>
      <c r="AE585" s="72"/>
      <c r="AF585" s="34"/>
      <c r="AG585" s="69"/>
      <c r="AH585" s="37"/>
      <c r="AI585" s="37"/>
      <c r="AJ585" s="37"/>
      <c r="AM585" s="70"/>
      <c r="AN585" s="70"/>
      <c r="AO585" s="70"/>
      <c r="AQ585" s="72"/>
      <c r="AR585" s="73"/>
      <c r="AS585" s="51"/>
      <c r="AU585" s="73"/>
      <c r="AV585" s="73"/>
      <c r="AW585" s="110"/>
      <c r="AX585" s="46">
        <f>IF([1]!Contratacion2023[[#This Row],[ADICIÓN/PRÓRROGA]]="NO","N/A",[1]!Contratacion2023[[#This Row],[FECHA FIN PRORROGA]])</f>
        <v>0</v>
      </c>
      <c r="AY585" s="59"/>
      <c r="AZ585" s="59"/>
      <c r="BA585" s="59"/>
      <c r="BB585" s="47"/>
      <c r="BC585" s="59"/>
      <c r="BD585" s="59"/>
      <c r="BE585" s="48">
        <f>[1]!Contratacion2023[[#This Row],[VALOR TOTAL DEL CONTRATO]]-[1]!Contratacion2023[[#This Row],[VALOR VIGENTE]]</f>
        <v>0</v>
      </c>
      <c r="BJ585" s="51"/>
      <c r="BL585" s="73"/>
      <c r="BM585" s="51"/>
    </row>
    <row r="586" spans="1:65" x14ac:dyDescent="0.25">
      <c r="A586" s="53"/>
      <c r="H586" s="203"/>
      <c r="I586" s="57"/>
      <c r="K586" s="58"/>
      <c r="L586" s="59"/>
      <c r="N586" s="59"/>
      <c r="O586" s="61"/>
      <c r="P586" s="55"/>
      <c r="Q586" s="57"/>
      <c r="R586" s="62"/>
      <c r="S586" s="59"/>
      <c r="T586" s="63"/>
      <c r="U586" s="123"/>
      <c r="V586" s="64"/>
      <c r="W586" s="27"/>
      <c r="X586" s="65"/>
      <c r="Y586" s="65"/>
      <c r="Z586" s="66"/>
      <c r="AA586" s="67"/>
      <c r="AB586" s="67"/>
      <c r="AC586" s="68"/>
      <c r="AD586" s="67"/>
      <c r="AE586" s="72"/>
      <c r="AF586" s="34"/>
      <c r="AG586" s="69"/>
      <c r="AH586" s="37"/>
      <c r="AI586" s="37"/>
      <c r="AJ586" s="37"/>
      <c r="AM586" s="70"/>
      <c r="AN586" s="70"/>
      <c r="AO586" s="70"/>
      <c r="AQ586" s="72"/>
      <c r="AR586" s="73"/>
      <c r="AS586" s="51"/>
      <c r="AU586" s="73"/>
      <c r="AV586" s="73"/>
      <c r="AW586" s="110"/>
      <c r="AX586" s="46">
        <f>IF([1]!Contratacion2023[[#This Row],[ADICIÓN/PRÓRROGA]]="NO","N/A",[1]!Contratacion2023[[#This Row],[FECHA FIN PRORROGA]])</f>
        <v>0</v>
      </c>
      <c r="AY586" s="59"/>
      <c r="AZ586" s="59"/>
      <c r="BA586" s="59"/>
      <c r="BB586" s="47"/>
      <c r="BC586" s="59"/>
      <c r="BD586" s="59"/>
      <c r="BE586" s="48">
        <f>[1]!Contratacion2023[[#This Row],[VALOR TOTAL DEL CONTRATO]]-[1]!Contratacion2023[[#This Row],[VALOR VIGENTE]]</f>
        <v>0</v>
      </c>
      <c r="BJ586" s="51"/>
      <c r="BL586" s="73"/>
      <c r="BM586" s="51"/>
    </row>
    <row r="587" spans="1:65" x14ac:dyDescent="0.25">
      <c r="A587" s="53"/>
      <c r="H587" s="203"/>
      <c r="I587" s="57"/>
      <c r="K587" s="58"/>
      <c r="L587" s="59"/>
      <c r="N587" s="59"/>
      <c r="O587" s="61"/>
      <c r="P587" s="55"/>
      <c r="Q587" s="57"/>
      <c r="R587" s="62"/>
      <c r="S587" s="59"/>
      <c r="T587" s="63"/>
      <c r="U587" s="123"/>
      <c r="V587" s="64"/>
      <c r="W587" s="27"/>
      <c r="X587" s="65"/>
      <c r="Y587" s="65"/>
      <c r="Z587" s="66"/>
      <c r="AA587" s="67"/>
      <c r="AB587" s="67"/>
      <c r="AC587" s="68"/>
      <c r="AD587" s="67"/>
      <c r="AE587" s="72"/>
      <c r="AF587" s="34"/>
      <c r="AG587" s="69"/>
      <c r="AH587" s="37"/>
      <c r="AI587" s="37"/>
      <c r="AJ587" s="37"/>
      <c r="AM587" s="70"/>
      <c r="AN587" s="70"/>
      <c r="AO587" s="70"/>
      <c r="AQ587" s="72"/>
      <c r="AR587" s="73"/>
      <c r="AS587" s="51"/>
      <c r="AU587" s="73"/>
      <c r="AV587" s="73"/>
      <c r="AW587" s="110"/>
      <c r="AX587" s="46">
        <f>IF([1]!Contratacion2023[[#This Row],[ADICIÓN/PRÓRROGA]]="NO","N/A",[1]!Contratacion2023[[#This Row],[FECHA FIN PRORROGA]])</f>
        <v>0</v>
      </c>
      <c r="AY587" s="59"/>
      <c r="AZ587" s="59"/>
      <c r="BA587" s="59"/>
      <c r="BB587" s="47"/>
      <c r="BC587" s="59"/>
      <c r="BD587" s="59"/>
      <c r="BE587" s="48">
        <f>[1]!Contratacion2023[[#This Row],[VALOR TOTAL DEL CONTRATO]]-[1]!Contratacion2023[[#This Row],[VALOR VIGENTE]]</f>
        <v>0</v>
      </c>
      <c r="BJ587" s="51"/>
      <c r="BL587" s="73"/>
      <c r="BM587" s="51"/>
    </row>
    <row r="588" spans="1:65" x14ac:dyDescent="0.25">
      <c r="A588" s="53"/>
      <c r="H588" s="203"/>
      <c r="I588" s="57"/>
      <c r="K588" s="58"/>
      <c r="L588" s="59"/>
      <c r="N588" s="59"/>
      <c r="O588" s="61"/>
      <c r="P588" s="55"/>
      <c r="Q588" s="57"/>
      <c r="R588" s="62"/>
      <c r="S588" s="59"/>
      <c r="T588" s="63"/>
      <c r="U588" s="123"/>
      <c r="V588" s="64"/>
      <c r="W588" s="27"/>
      <c r="X588" s="65"/>
      <c r="Y588" s="65"/>
      <c r="Z588" s="66"/>
      <c r="AA588" s="67"/>
      <c r="AB588" s="67"/>
      <c r="AC588" s="68"/>
      <c r="AD588" s="67"/>
      <c r="AE588" s="72"/>
      <c r="AF588" s="34"/>
      <c r="AG588" s="69"/>
      <c r="AH588" s="37"/>
      <c r="AI588" s="37"/>
      <c r="AJ588" s="37"/>
      <c r="AM588" s="70"/>
      <c r="AN588" s="70"/>
      <c r="AO588" s="70"/>
      <c r="AQ588" s="72"/>
      <c r="AR588" s="73"/>
      <c r="AS588" s="51"/>
      <c r="AU588" s="73"/>
      <c r="AV588" s="73"/>
      <c r="AW588" s="110"/>
      <c r="AX588" s="46">
        <f>IF([1]!Contratacion2023[[#This Row],[ADICIÓN/PRÓRROGA]]="NO","N/A",[1]!Contratacion2023[[#This Row],[FECHA FIN PRORROGA]])</f>
        <v>0</v>
      </c>
      <c r="AY588" s="59"/>
      <c r="AZ588" s="59"/>
      <c r="BA588" s="59"/>
      <c r="BB588" s="47"/>
      <c r="BC588" s="59"/>
      <c r="BD588" s="59"/>
      <c r="BE588" s="48">
        <f>[1]!Contratacion2023[[#This Row],[VALOR TOTAL DEL CONTRATO]]-[1]!Contratacion2023[[#This Row],[VALOR VIGENTE]]</f>
        <v>0</v>
      </c>
      <c r="BJ588" s="51"/>
      <c r="BL588" s="73"/>
      <c r="BM588" s="51"/>
    </row>
    <row r="589" spans="1:65" x14ac:dyDescent="0.25">
      <c r="A589" s="53"/>
      <c r="H589" s="203"/>
      <c r="I589" s="57"/>
      <c r="K589" s="58"/>
      <c r="L589" s="59"/>
      <c r="N589" s="59"/>
      <c r="O589" s="61"/>
      <c r="P589" s="55"/>
      <c r="Q589" s="57"/>
      <c r="R589" s="62"/>
      <c r="S589" s="59"/>
      <c r="T589" s="63"/>
      <c r="U589" s="123"/>
      <c r="V589" s="64"/>
      <c r="W589" s="27"/>
      <c r="X589" s="65"/>
      <c r="Y589" s="65"/>
      <c r="Z589" s="66"/>
      <c r="AA589" s="67"/>
      <c r="AB589" s="67"/>
      <c r="AC589" s="68"/>
      <c r="AD589" s="67"/>
      <c r="AE589" s="72"/>
      <c r="AF589" s="34"/>
      <c r="AG589" s="69"/>
      <c r="AH589" s="37"/>
      <c r="AI589" s="37"/>
      <c r="AJ589" s="37"/>
      <c r="AM589" s="70"/>
      <c r="AN589" s="70"/>
      <c r="AO589" s="70"/>
      <c r="AQ589" s="72"/>
      <c r="AR589" s="73"/>
      <c r="AS589" s="51"/>
      <c r="AU589" s="73"/>
      <c r="AV589" s="73"/>
      <c r="AW589" s="110"/>
      <c r="AX589" s="46">
        <f>IF([1]!Contratacion2023[[#This Row],[ADICIÓN/PRÓRROGA]]="NO","N/A",[1]!Contratacion2023[[#This Row],[FECHA FIN PRORROGA]])</f>
        <v>0</v>
      </c>
      <c r="AY589" s="59"/>
      <c r="AZ589" s="59"/>
      <c r="BA589" s="59"/>
      <c r="BB589" s="47"/>
      <c r="BC589" s="59"/>
      <c r="BD589" s="59"/>
      <c r="BE589" s="48">
        <f>[1]!Contratacion2023[[#This Row],[VALOR TOTAL DEL CONTRATO]]-[1]!Contratacion2023[[#This Row],[VALOR VIGENTE]]</f>
        <v>0</v>
      </c>
      <c r="BJ589" s="51"/>
      <c r="BL589" s="73"/>
      <c r="BM589" s="51"/>
    </row>
    <row r="590" spans="1:65" x14ac:dyDescent="0.25">
      <c r="A590" s="53"/>
      <c r="H590" s="203"/>
      <c r="I590" s="57"/>
      <c r="K590" s="58"/>
      <c r="L590" s="59"/>
      <c r="N590" s="59"/>
      <c r="O590" s="61"/>
      <c r="P590" s="55"/>
      <c r="Q590" s="57"/>
      <c r="R590" s="62"/>
      <c r="S590" s="59"/>
      <c r="T590" s="63"/>
      <c r="U590" s="123"/>
      <c r="V590" s="64"/>
      <c r="W590" s="27"/>
      <c r="X590" s="65"/>
      <c r="Y590" s="65"/>
      <c r="Z590" s="66"/>
      <c r="AA590" s="67"/>
      <c r="AB590" s="67"/>
      <c r="AC590" s="68"/>
      <c r="AD590" s="67"/>
      <c r="AE590" s="72"/>
      <c r="AF590" s="34"/>
      <c r="AG590" s="69"/>
      <c r="AH590" s="37"/>
      <c r="AI590" s="37"/>
      <c r="AJ590" s="37"/>
      <c r="AM590" s="70"/>
      <c r="AN590" s="70"/>
      <c r="AO590" s="70"/>
      <c r="AQ590" s="72"/>
      <c r="AR590" s="73"/>
      <c r="AS590" s="51"/>
      <c r="AU590" s="73"/>
      <c r="AV590" s="73"/>
      <c r="AW590" s="110"/>
      <c r="AX590" s="46">
        <f>IF([1]!Contratacion2023[[#This Row],[ADICIÓN/PRÓRROGA]]="NO","N/A",[1]!Contratacion2023[[#This Row],[FECHA FIN PRORROGA]])</f>
        <v>0</v>
      </c>
      <c r="AY590" s="59"/>
      <c r="AZ590" s="59"/>
      <c r="BA590" s="59"/>
      <c r="BB590" s="47"/>
      <c r="BC590" s="59"/>
      <c r="BD590" s="59"/>
      <c r="BE590" s="48">
        <f>[1]!Contratacion2023[[#This Row],[VALOR TOTAL DEL CONTRATO]]-[1]!Contratacion2023[[#This Row],[VALOR VIGENTE]]</f>
        <v>0</v>
      </c>
      <c r="BJ590" s="51"/>
      <c r="BL590" s="73"/>
      <c r="BM590" s="51"/>
    </row>
    <row r="591" spans="1:65" x14ac:dyDescent="0.25">
      <c r="A591" s="53"/>
      <c r="H591" s="203"/>
      <c r="I591" s="57"/>
      <c r="K591" s="58"/>
      <c r="L591" s="59"/>
      <c r="N591" s="59"/>
      <c r="O591" s="61"/>
      <c r="P591" s="55"/>
      <c r="Q591" s="57"/>
      <c r="R591" s="62"/>
      <c r="S591" s="59"/>
      <c r="T591" s="63"/>
      <c r="U591" s="123"/>
      <c r="V591" s="64"/>
      <c r="W591" s="27"/>
      <c r="X591" s="65"/>
      <c r="Y591" s="65"/>
      <c r="Z591" s="66"/>
      <c r="AA591" s="67"/>
      <c r="AB591" s="67"/>
      <c r="AC591" s="68"/>
      <c r="AD591" s="67"/>
      <c r="AE591" s="72"/>
      <c r="AF591" s="34"/>
      <c r="AG591" s="69"/>
      <c r="AH591" s="37"/>
      <c r="AI591" s="37"/>
      <c r="AJ591" s="37"/>
      <c r="AM591" s="70"/>
      <c r="AN591" s="70"/>
      <c r="AO591" s="70"/>
      <c r="AQ591" s="72"/>
      <c r="AR591" s="73"/>
      <c r="AS591" s="51"/>
      <c r="AU591" s="73"/>
      <c r="AV591" s="73"/>
      <c r="AW591" s="110"/>
      <c r="AX591" s="46">
        <f>IF([1]!Contratacion2023[[#This Row],[ADICIÓN/PRÓRROGA]]="NO","N/A",[1]!Contratacion2023[[#This Row],[FECHA FIN PRORROGA]])</f>
        <v>0</v>
      </c>
      <c r="AY591" s="59"/>
      <c r="AZ591" s="59"/>
      <c r="BA591" s="59"/>
      <c r="BB591" s="47"/>
      <c r="BC591" s="59"/>
      <c r="BD591" s="59"/>
      <c r="BE591" s="48">
        <f>[1]!Contratacion2023[[#This Row],[VALOR TOTAL DEL CONTRATO]]-[1]!Contratacion2023[[#This Row],[VALOR VIGENTE]]</f>
        <v>0</v>
      </c>
      <c r="BJ591" s="51"/>
      <c r="BL591" s="73"/>
      <c r="BM591" s="51"/>
    </row>
    <row r="592" spans="1:65" x14ac:dyDescent="0.25">
      <c r="A592" s="53"/>
      <c r="H592" s="203"/>
      <c r="I592" s="57"/>
      <c r="K592" s="58"/>
      <c r="L592" s="59"/>
      <c r="N592" s="59"/>
      <c r="O592" s="61"/>
      <c r="P592" s="55"/>
      <c r="Q592" s="57"/>
      <c r="R592" s="62"/>
      <c r="S592" s="59"/>
      <c r="T592" s="63"/>
      <c r="U592" s="123"/>
      <c r="V592" s="64"/>
      <c r="W592" s="27"/>
      <c r="X592" s="65"/>
      <c r="Y592" s="65"/>
      <c r="Z592" s="66"/>
      <c r="AA592" s="67"/>
      <c r="AB592" s="67"/>
      <c r="AC592" s="68"/>
      <c r="AD592" s="67"/>
      <c r="AE592" s="72"/>
      <c r="AF592" s="34"/>
      <c r="AG592" s="69"/>
      <c r="AH592" s="37"/>
      <c r="AI592" s="37"/>
      <c r="AJ592" s="37"/>
      <c r="AM592" s="70"/>
      <c r="AN592" s="70"/>
      <c r="AO592" s="70"/>
      <c r="AQ592" s="72"/>
      <c r="AR592" s="73"/>
      <c r="AS592" s="51"/>
      <c r="AU592" s="73"/>
      <c r="AV592" s="73"/>
      <c r="AW592" s="110"/>
      <c r="AX592" s="46">
        <f>IF([1]!Contratacion2023[[#This Row],[ADICIÓN/PRÓRROGA]]="NO","N/A",[1]!Contratacion2023[[#This Row],[FECHA FIN PRORROGA]])</f>
        <v>0</v>
      </c>
      <c r="AY592" s="59"/>
      <c r="AZ592" s="59"/>
      <c r="BA592" s="59"/>
      <c r="BB592" s="47"/>
      <c r="BC592" s="59"/>
      <c r="BD592" s="59"/>
      <c r="BE592" s="48">
        <f>[1]!Contratacion2023[[#This Row],[VALOR TOTAL DEL CONTRATO]]-[1]!Contratacion2023[[#This Row],[VALOR VIGENTE]]</f>
        <v>0</v>
      </c>
      <c r="BJ592" s="51"/>
      <c r="BL592" s="73"/>
      <c r="BM592" s="51"/>
    </row>
    <row r="593" spans="1:65" x14ac:dyDescent="0.25">
      <c r="A593" s="53"/>
      <c r="H593" s="203"/>
      <c r="I593" s="57"/>
      <c r="K593" s="58"/>
      <c r="L593" s="59"/>
      <c r="N593" s="59"/>
      <c r="O593" s="61"/>
      <c r="P593" s="55"/>
      <c r="Q593" s="57"/>
      <c r="R593" s="62"/>
      <c r="S593" s="59"/>
      <c r="T593" s="63"/>
      <c r="U593" s="123"/>
      <c r="V593" s="64"/>
      <c r="W593" s="27"/>
      <c r="X593" s="65"/>
      <c r="Y593" s="65"/>
      <c r="Z593" s="66"/>
      <c r="AA593" s="67"/>
      <c r="AB593" s="67"/>
      <c r="AC593" s="68"/>
      <c r="AD593" s="67"/>
      <c r="AE593" s="72"/>
      <c r="AF593" s="34"/>
      <c r="AG593" s="69"/>
      <c r="AH593" s="37"/>
      <c r="AI593" s="37"/>
      <c r="AJ593" s="37"/>
      <c r="AM593" s="70"/>
      <c r="AN593" s="70"/>
      <c r="AO593" s="70"/>
      <c r="AQ593" s="72"/>
      <c r="AR593" s="73"/>
      <c r="AS593" s="51"/>
      <c r="AU593" s="73"/>
      <c r="AV593" s="73"/>
      <c r="AW593" s="110"/>
      <c r="AX593" s="46">
        <f>IF([1]!Contratacion2023[[#This Row],[ADICIÓN/PRÓRROGA]]="NO","N/A",[1]!Contratacion2023[[#This Row],[FECHA FIN PRORROGA]])</f>
        <v>0</v>
      </c>
      <c r="AY593" s="59"/>
      <c r="AZ593" s="59"/>
      <c r="BA593" s="59"/>
      <c r="BB593" s="47"/>
      <c r="BC593" s="59"/>
      <c r="BD593" s="59"/>
      <c r="BE593" s="48">
        <f>[1]!Contratacion2023[[#This Row],[VALOR TOTAL DEL CONTRATO]]-[1]!Contratacion2023[[#This Row],[VALOR VIGENTE]]</f>
        <v>0</v>
      </c>
      <c r="BJ593" s="51"/>
      <c r="BL593" s="73"/>
      <c r="BM593" s="51"/>
    </row>
    <row r="594" spans="1:65" x14ac:dyDescent="0.25">
      <c r="A594" s="53"/>
      <c r="H594" s="203"/>
      <c r="I594" s="57"/>
      <c r="K594" s="58"/>
      <c r="L594" s="59"/>
      <c r="N594" s="59"/>
      <c r="O594" s="61"/>
      <c r="P594" s="55"/>
      <c r="Q594" s="57"/>
      <c r="R594" s="62"/>
      <c r="S594" s="59"/>
      <c r="T594" s="63"/>
      <c r="U594" s="123"/>
      <c r="V594" s="64"/>
      <c r="W594" s="27"/>
      <c r="X594" s="65"/>
      <c r="Y594" s="65"/>
      <c r="Z594" s="66"/>
      <c r="AA594" s="67"/>
      <c r="AB594" s="67"/>
      <c r="AC594" s="68"/>
      <c r="AD594" s="67"/>
      <c r="AE594" s="72"/>
      <c r="AF594" s="34"/>
      <c r="AG594" s="69"/>
      <c r="AH594" s="37"/>
      <c r="AI594" s="37"/>
      <c r="AJ594" s="37"/>
      <c r="AM594" s="70"/>
      <c r="AN594" s="70"/>
      <c r="AO594" s="70"/>
      <c r="AQ594" s="72"/>
      <c r="AR594" s="73"/>
      <c r="AS594" s="51"/>
      <c r="AU594" s="73"/>
      <c r="AV594" s="73"/>
      <c r="AW594" s="110"/>
      <c r="AX594" s="46">
        <f>IF([1]!Contratacion2023[[#This Row],[ADICIÓN/PRÓRROGA]]="NO","N/A",[1]!Contratacion2023[[#This Row],[FECHA FIN PRORROGA]])</f>
        <v>0</v>
      </c>
      <c r="AY594" s="59"/>
      <c r="AZ594" s="59"/>
      <c r="BA594" s="59"/>
      <c r="BB594" s="47"/>
      <c r="BC594" s="59"/>
      <c r="BD594" s="59"/>
      <c r="BE594" s="48">
        <f>[1]!Contratacion2023[[#This Row],[VALOR TOTAL DEL CONTRATO]]-[1]!Contratacion2023[[#This Row],[VALOR VIGENTE]]</f>
        <v>0</v>
      </c>
      <c r="BJ594" s="51"/>
      <c r="BL594" s="73"/>
      <c r="BM594" s="51"/>
    </row>
    <row r="595" spans="1:65" x14ac:dyDescent="0.25">
      <c r="A595" s="53"/>
      <c r="H595" s="203"/>
      <c r="I595" s="57"/>
      <c r="K595" s="58"/>
      <c r="L595" s="59"/>
      <c r="N595" s="59"/>
      <c r="O595" s="61"/>
      <c r="P595" s="55"/>
      <c r="Q595" s="57"/>
      <c r="R595" s="62"/>
      <c r="S595" s="59"/>
      <c r="T595" s="63"/>
      <c r="U595" s="123"/>
      <c r="V595" s="64"/>
      <c r="W595" s="27"/>
      <c r="X595" s="65"/>
      <c r="Y595" s="65"/>
      <c r="Z595" s="66"/>
      <c r="AA595" s="67"/>
      <c r="AB595" s="67"/>
      <c r="AC595" s="68"/>
      <c r="AD595" s="67"/>
      <c r="AE595" s="72"/>
      <c r="AF595" s="34"/>
      <c r="AG595" s="69"/>
      <c r="AH595" s="37"/>
      <c r="AI595" s="37"/>
      <c r="AJ595" s="37"/>
      <c r="AM595" s="70"/>
      <c r="AN595" s="70"/>
      <c r="AO595" s="70"/>
      <c r="AQ595" s="72"/>
      <c r="AR595" s="73"/>
      <c r="AS595" s="51"/>
      <c r="AU595" s="73"/>
      <c r="AV595" s="73"/>
      <c r="AW595" s="110"/>
      <c r="AX595" s="46">
        <f>IF([1]!Contratacion2023[[#This Row],[ADICIÓN/PRÓRROGA]]="NO","N/A",[1]!Contratacion2023[[#This Row],[FECHA FIN PRORROGA]])</f>
        <v>0</v>
      </c>
      <c r="AY595" s="59"/>
      <c r="AZ595" s="59"/>
      <c r="BA595" s="59"/>
      <c r="BB595" s="47"/>
      <c r="BC595" s="59"/>
      <c r="BD595" s="59"/>
      <c r="BE595" s="48">
        <f>[1]!Contratacion2023[[#This Row],[VALOR TOTAL DEL CONTRATO]]-[1]!Contratacion2023[[#This Row],[VALOR VIGENTE]]</f>
        <v>0</v>
      </c>
      <c r="BJ595" s="51"/>
      <c r="BL595" s="73"/>
      <c r="BM595" s="51"/>
    </row>
    <row r="596" spans="1:65" x14ac:dyDescent="0.25">
      <c r="A596" s="53"/>
      <c r="H596" s="203"/>
      <c r="I596" s="57"/>
      <c r="K596" s="58"/>
      <c r="L596" s="59"/>
      <c r="N596" s="59"/>
      <c r="O596" s="61"/>
      <c r="P596" s="55"/>
      <c r="Q596" s="57"/>
      <c r="R596" s="62"/>
      <c r="S596" s="59"/>
      <c r="T596" s="63"/>
      <c r="U596" s="123"/>
      <c r="V596" s="64"/>
      <c r="W596" s="27"/>
      <c r="X596" s="65"/>
      <c r="Y596" s="65"/>
      <c r="Z596" s="66"/>
      <c r="AA596" s="67"/>
      <c r="AB596" s="67"/>
      <c r="AC596" s="68"/>
      <c r="AD596" s="67"/>
      <c r="AE596" s="72"/>
      <c r="AF596" s="34"/>
      <c r="AG596" s="69"/>
      <c r="AH596" s="37"/>
      <c r="AI596" s="37"/>
      <c r="AJ596" s="37"/>
      <c r="AM596" s="70"/>
      <c r="AN596" s="70"/>
      <c r="AO596" s="70"/>
      <c r="AQ596" s="72"/>
      <c r="AR596" s="73"/>
      <c r="AS596" s="51"/>
      <c r="AU596" s="73"/>
      <c r="AV596" s="73"/>
      <c r="AW596" s="110"/>
      <c r="AX596" s="46">
        <f>IF([1]!Contratacion2023[[#This Row],[ADICIÓN/PRÓRROGA]]="NO","N/A",[1]!Contratacion2023[[#This Row],[FECHA FIN PRORROGA]])</f>
        <v>0</v>
      </c>
      <c r="AY596" s="59"/>
      <c r="AZ596" s="59"/>
      <c r="BA596" s="59"/>
      <c r="BB596" s="47"/>
      <c r="BC596" s="59"/>
      <c r="BD596" s="59"/>
      <c r="BE596" s="48">
        <f>[1]!Contratacion2023[[#This Row],[VALOR TOTAL DEL CONTRATO]]-[1]!Contratacion2023[[#This Row],[VALOR VIGENTE]]</f>
        <v>0</v>
      </c>
      <c r="BJ596" s="51"/>
      <c r="BL596" s="73"/>
      <c r="BM596" s="51"/>
    </row>
    <row r="597" spans="1:65" x14ac:dyDescent="0.25">
      <c r="A597" s="53"/>
      <c r="H597" s="203"/>
      <c r="I597" s="57"/>
      <c r="K597" s="58"/>
      <c r="L597" s="59"/>
      <c r="N597" s="59"/>
      <c r="O597" s="61"/>
      <c r="P597" s="55"/>
      <c r="Q597" s="57"/>
      <c r="R597" s="62"/>
      <c r="S597" s="59"/>
      <c r="T597" s="63"/>
      <c r="U597" s="123"/>
      <c r="V597" s="64"/>
      <c r="W597" s="27"/>
      <c r="X597" s="65"/>
      <c r="Y597" s="65"/>
      <c r="Z597" s="66"/>
      <c r="AA597" s="67"/>
      <c r="AB597" s="67"/>
      <c r="AC597" s="68"/>
      <c r="AD597" s="67"/>
      <c r="AE597" s="72"/>
      <c r="AF597" s="34"/>
      <c r="AG597" s="69"/>
      <c r="AH597" s="37"/>
      <c r="AI597" s="37"/>
      <c r="AJ597" s="37"/>
      <c r="AM597" s="70"/>
      <c r="AN597" s="70"/>
      <c r="AO597" s="70"/>
      <c r="AQ597" s="72"/>
      <c r="AR597" s="73"/>
      <c r="AS597" s="51"/>
      <c r="AU597" s="73"/>
      <c r="AV597" s="73"/>
      <c r="AW597" s="110"/>
      <c r="AX597" s="46">
        <f>IF([1]!Contratacion2023[[#This Row],[ADICIÓN/PRÓRROGA]]="NO","N/A",[1]!Contratacion2023[[#This Row],[FECHA FIN PRORROGA]])</f>
        <v>0</v>
      </c>
      <c r="AY597" s="59"/>
      <c r="AZ597" s="59"/>
      <c r="BA597" s="59"/>
      <c r="BB597" s="47"/>
      <c r="BC597" s="59"/>
      <c r="BD597" s="59"/>
      <c r="BE597" s="48">
        <f>[1]!Contratacion2023[[#This Row],[VALOR TOTAL DEL CONTRATO]]-[1]!Contratacion2023[[#This Row],[VALOR VIGENTE]]</f>
        <v>0</v>
      </c>
      <c r="BJ597" s="51"/>
      <c r="BL597" s="73"/>
      <c r="BM597" s="51"/>
    </row>
    <row r="598" spans="1:65" x14ac:dyDescent="0.25">
      <c r="A598" s="53"/>
      <c r="H598" s="203"/>
      <c r="I598" s="57"/>
      <c r="K598" s="58"/>
      <c r="L598" s="59"/>
      <c r="N598" s="59"/>
      <c r="O598" s="61"/>
      <c r="P598" s="55"/>
      <c r="Q598" s="57"/>
      <c r="R598" s="62"/>
      <c r="S598" s="59"/>
      <c r="T598" s="63"/>
      <c r="U598" s="123"/>
      <c r="V598" s="64"/>
      <c r="W598" s="27"/>
      <c r="X598" s="65"/>
      <c r="Y598" s="65"/>
      <c r="Z598" s="66"/>
      <c r="AA598" s="67"/>
      <c r="AB598" s="67"/>
      <c r="AC598" s="68"/>
      <c r="AD598" s="67"/>
      <c r="AE598" s="72"/>
      <c r="AF598" s="34"/>
      <c r="AG598" s="69"/>
      <c r="AH598" s="37"/>
      <c r="AI598" s="37"/>
      <c r="AJ598" s="37"/>
      <c r="AM598" s="70"/>
      <c r="AN598" s="70"/>
      <c r="AO598" s="70"/>
      <c r="AQ598" s="72"/>
      <c r="AR598" s="73"/>
      <c r="AS598" s="51"/>
      <c r="AU598" s="73"/>
      <c r="AV598" s="73"/>
      <c r="AW598" s="110"/>
      <c r="AX598" s="46">
        <f>IF([1]!Contratacion2023[[#This Row],[ADICIÓN/PRÓRROGA]]="NO","N/A",[1]!Contratacion2023[[#This Row],[FECHA FIN PRORROGA]])</f>
        <v>0</v>
      </c>
      <c r="AY598" s="59"/>
      <c r="AZ598" s="59"/>
      <c r="BA598" s="59"/>
      <c r="BB598" s="47"/>
      <c r="BC598" s="59"/>
      <c r="BD598" s="59"/>
      <c r="BE598" s="48">
        <f>[1]!Contratacion2023[[#This Row],[VALOR TOTAL DEL CONTRATO]]-[1]!Contratacion2023[[#This Row],[VALOR VIGENTE]]</f>
        <v>0</v>
      </c>
      <c r="BJ598" s="51"/>
      <c r="BL598" s="73"/>
      <c r="BM598" s="51"/>
    </row>
    <row r="599" spans="1:65" x14ac:dyDescent="0.25">
      <c r="A599" s="53"/>
      <c r="H599" s="203"/>
      <c r="I599" s="57"/>
      <c r="K599" s="58"/>
      <c r="L599" s="59"/>
      <c r="N599" s="59"/>
      <c r="O599" s="61"/>
      <c r="P599" s="55"/>
      <c r="Q599" s="57"/>
      <c r="R599" s="62"/>
      <c r="S599" s="59"/>
      <c r="T599" s="63"/>
      <c r="U599" s="123"/>
      <c r="V599" s="64"/>
      <c r="W599" s="27"/>
      <c r="X599" s="65"/>
      <c r="Y599" s="65"/>
      <c r="Z599" s="66"/>
      <c r="AA599" s="67"/>
      <c r="AB599" s="67"/>
      <c r="AC599" s="68"/>
      <c r="AD599" s="67"/>
      <c r="AE599" s="72"/>
      <c r="AF599" s="34"/>
      <c r="AG599" s="69"/>
      <c r="AH599" s="37"/>
      <c r="AI599" s="37"/>
      <c r="AJ599" s="37"/>
      <c r="AM599" s="70"/>
      <c r="AN599" s="70"/>
      <c r="AO599" s="70"/>
      <c r="AQ599" s="72"/>
      <c r="AR599" s="73"/>
      <c r="AS599" s="51"/>
      <c r="AU599" s="73"/>
      <c r="AV599" s="73"/>
      <c r="AW599" s="110"/>
      <c r="AX599" s="46">
        <f>IF([1]!Contratacion2023[[#This Row],[ADICIÓN/PRÓRROGA]]="NO","N/A",[1]!Contratacion2023[[#This Row],[FECHA FIN PRORROGA]])</f>
        <v>0</v>
      </c>
      <c r="AY599" s="59"/>
      <c r="AZ599" s="59"/>
      <c r="BA599" s="59"/>
      <c r="BB599" s="47"/>
      <c r="BC599" s="59"/>
      <c r="BD599" s="59"/>
      <c r="BE599" s="48">
        <f>[1]!Contratacion2023[[#This Row],[VALOR TOTAL DEL CONTRATO]]-[1]!Contratacion2023[[#This Row],[VALOR VIGENTE]]</f>
        <v>0</v>
      </c>
      <c r="BJ599" s="51"/>
      <c r="BL599" s="73"/>
      <c r="BM599" s="51"/>
    </row>
    <row r="600" spans="1:65" x14ac:dyDescent="0.25">
      <c r="A600" s="53"/>
      <c r="H600" s="203"/>
      <c r="I600" s="57"/>
      <c r="K600" s="58"/>
      <c r="L600" s="59"/>
      <c r="N600" s="59"/>
      <c r="O600" s="61"/>
      <c r="P600" s="55"/>
      <c r="Q600" s="57"/>
      <c r="R600" s="62"/>
      <c r="S600" s="59"/>
      <c r="T600" s="63"/>
      <c r="U600" s="123"/>
      <c r="V600" s="64"/>
      <c r="W600" s="27"/>
      <c r="X600" s="65"/>
      <c r="Y600" s="65"/>
      <c r="Z600" s="66"/>
      <c r="AA600" s="67"/>
      <c r="AB600" s="67"/>
      <c r="AC600" s="68"/>
      <c r="AD600" s="67"/>
      <c r="AE600" s="72"/>
      <c r="AF600" s="34"/>
      <c r="AG600" s="69"/>
      <c r="AH600" s="37"/>
      <c r="AI600" s="37"/>
      <c r="AJ600" s="37"/>
      <c r="AM600" s="70"/>
      <c r="AN600" s="70"/>
      <c r="AO600" s="70"/>
      <c r="AQ600" s="72"/>
      <c r="AR600" s="73"/>
      <c r="AS600" s="51"/>
      <c r="AU600" s="73"/>
      <c r="AV600" s="73"/>
      <c r="AW600" s="110"/>
      <c r="AX600" s="46">
        <f>IF([1]!Contratacion2023[[#This Row],[ADICIÓN/PRÓRROGA]]="NO","N/A",[1]!Contratacion2023[[#This Row],[FECHA FIN PRORROGA]])</f>
        <v>0</v>
      </c>
      <c r="AY600" s="59"/>
      <c r="AZ600" s="59"/>
      <c r="BA600" s="59"/>
      <c r="BB600" s="47"/>
      <c r="BC600" s="59"/>
      <c r="BD600" s="59"/>
      <c r="BE600" s="48">
        <f>[1]!Contratacion2023[[#This Row],[VALOR TOTAL DEL CONTRATO]]-[1]!Contratacion2023[[#This Row],[VALOR VIGENTE]]</f>
        <v>0</v>
      </c>
      <c r="BJ600" s="51"/>
      <c r="BL600" s="73"/>
      <c r="BM600" s="51"/>
    </row>
    <row r="601" spans="1:65" x14ac:dyDescent="0.25">
      <c r="A601" s="53"/>
      <c r="H601" s="203"/>
      <c r="I601" s="57"/>
      <c r="K601" s="58"/>
      <c r="L601" s="59"/>
      <c r="N601" s="59"/>
      <c r="O601" s="61"/>
      <c r="P601" s="55"/>
      <c r="Q601" s="57"/>
      <c r="R601" s="62"/>
      <c r="S601" s="59"/>
      <c r="T601" s="63"/>
      <c r="U601" s="123"/>
      <c r="V601" s="64"/>
      <c r="W601" s="27"/>
      <c r="X601" s="65"/>
      <c r="Y601" s="65"/>
      <c r="Z601" s="66"/>
      <c r="AA601" s="67"/>
      <c r="AB601" s="67"/>
      <c r="AC601" s="68"/>
      <c r="AD601" s="67"/>
      <c r="AE601" s="72"/>
      <c r="AF601" s="34"/>
      <c r="AG601" s="69"/>
      <c r="AH601" s="37"/>
      <c r="AI601" s="37"/>
      <c r="AJ601" s="37"/>
      <c r="AM601" s="70"/>
      <c r="AN601" s="70"/>
      <c r="AO601" s="70"/>
      <c r="AQ601" s="72"/>
      <c r="AR601" s="73"/>
      <c r="AS601" s="51"/>
      <c r="AU601" s="73"/>
      <c r="AV601" s="73"/>
      <c r="AW601" s="110"/>
      <c r="AX601" s="46">
        <f>IF([1]!Contratacion2023[[#This Row],[ADICIÓN/PRÓRROGA]]="NO","N/A",[1]!Contratacion2023[[#This Row],[FECHA FIN PRORROGA]])</f>
        <v>0</v>
      </c>
      <c r="AY601" s="59"/>
      <c r="AZ601" s="59"/>
      <c r="BA601" s="59"/>
      <c r="BB601" s="47"/>
      <c r="BC601" s="59"/>
      <c r="BD601" s="59"/>
      <c r="BE601" s="48">
        <f>[1]!Contratacion2023[[#This Row],[VALOR TOTAL DEL CONTRATO]]-[1]!Contratacion2023[[#This Row],[VALOR VIGENTE]]</f>
        <v>0</v>
      </c>
      <c r="BJ601" s="51"/>
      <c r="BL601" s="73"/>
      <c r="BM601" s="51"/>
    </row>
    <row r="602" spans="1:65" x14ac:dyDescent="0.25">
      <c r="A602" s="53"/>
      <c r="H602" s="203"/>
      <c r="I602" s="57"/>
      <c r="K602" s="58"/>
      <c r="L602" s="59"/>
      <c r="N602" s="59"/>
      <c r="O602" s="61"/>
      <c r="P602" s="55"/>
      <c r="Q602" s="57"/>
      <c r="R602" s="62"/>
      <c r="S602" s="59"/>
      <c r="T602" s="63"/>
      <c r="U602" s="123"/>
      <c r="V602" s="64"/>
      <c r="W602" s="27"/>
      <c r="X602" s="65"/>
      <c r="Y602" s="65"/>
      <c r="Z602" s="66"/>
      <c r="AA602" s="67"/>
      <c r="AB602" s="67"/>
      <c r="AC602" s="68"/>
      <c r="AD602" s="67"/>
      <c r="AE602" s="72"/>
      <c r="AF602" s="34"/>
      <c r="AG602" s="69"/>
      <c r="AH602" s="37"/>
      <c r="AI602" s="37"/>
      <c r="AJ602" s="37"/>
      <c r="AM602" s="70"/>
      <c r="AN602" s="70"/>
      <c r="AO602" s="70"/>
      <c r="AQ602" s="72"/>
      <c r="AR602" s="73"/>
      <c r="AS602" s="51"/>
      <c r="AU602" s="73"/>
      <c r="AV602" s="73"/>
      <c r="AW602" s="110"/>
      <c r="AX602" s="46">
        <f>IF([1]!Contratacion2023[[#This Row],[ADICIÓN/PRÓRROGA]]="NO","N/A",[1]!Contratacion2023[[#This Row],[FECHA FIN PRORROGA]])</f>
        <v>0</v>
      </c>
      <c r="AY602" s="59"/>
      <c r="AZ602" s="59"/>
      <c r="BA602" s="59"/>
      <c r="BB602" s="47"/>
      <c r="BC602" s="59"/>
      <c r="BD602" s="59"/>
      <c r="BE602" s="48">
        <f>[1]!Contratacion2023[[#This Row],[VALOR TOTAL DEL CONTRATO]]-[1]!Contratacion2023[[#This Row],[VALOR VIGENTE]]</f>
        <v>0</v>
      </c>
      <c r="BJ602" s="51"/>
      <c r="BL602" s="73"/>
      <c r="BM602" s="51"/>
    </row>
    <row r="603" spans="1:65" x14ac:dyDescent="0.25">
      <c r="A603" s="53"/>
      <c r="H603" s="203"/>
      <c r="I603" s="57"/>
      <c r="K603" s="58"/>
      <c r="L603" s="59"/>
      <c r="N603" s="59"/>
      <c r="O603" s="61"/>
      <c r="P603" s="55"/>
      <c r="Q603" s="57"/>
      <c r="R603" s="62"/>
      <c r="S603" s="59"/>
      <c r="T603" s="63"/>
      <c r="U603" s="123"/>
      <c r="V603" s="64"/>
      <c r="W603" s="27"/>
      <c r="X603" s="65"/>
      <c r="Y603" s="65"/>
      <c r="Z603" s="66"/>
      <c r="AA603" s="67"/>
      <c r="AB603" s="67"/>
      <c r="AC603" s="68"/>
      <c r="AD603" s="67"/>
      <c r="AE603" s="72"/>
      <c r="AF603" s="34"/>
      <c r="AG603" s="69"/>
      <c r="AH603" s="37"/>
      <c r="AI603" s="37"/>
      <c r="AJ603" s="37"/>
      <c r="AM603" s="70"/>
      <c r="AN603" s="70"/>
      <c r="AO603" s="70"/>
      <c r="AQ603" s="72"/>
      <c r="AR603" s="73"/>
      <c r="AS603" s="51"/>
      <c r="AU603" s="73"/>
      <c r="AV603" s="73"/>
      <c r="AW603" s="110"/>
      <c r="AX603" s="46">
        <f>IF([1]!Contratacion2023[[#This Row],[ADICIÓN/PRÓRROGA]]="NO","N/A",[1]!Contratacion2023[[#This Row],[FECHA FIN PRORROGA]])</f>
        <v>0</v>
      </c>
      <c r="AY603" s="59"/>
      <c r="AZ603" s="59"/>
      <c r="BA603" s="59"/>
      <c r="BB603" s="47"/>
      <c r="BC603" s="59"/>
      <c r="BD603" s="59"/>
      <c r="BE603" s="48">
        <f>[1]!Contratacion2023[[#This Row],[VALOR TOTAL DEL CONTRATO]]-[1]!Contratacion2023[[#This Row],[VALOR VIGENTE]]</f>
        <v>0</v>
      </c>
      <c r="BJ603" s="51"/>
      <c r="BL603" s="73"/>
      <c r="BM603" s="51"/>
    </row>
    <row r="604" spans="1:65" x14ac:dyDescent="0.25">
      <c r="A604" s="53"/>
      <c r="H604" s="203"/>
      <c r="I604" s="57"/>
      <c r="K604" s="58"/>
      <c r="L604" s="59"/>
      <c r="N604" s="59"/>
      <c r="O604" s="61"/>
      <c r="P604" s="55"/>
      <c r="Q604" s="57"/>
      <c r="R604" s="62"/>
      <c r="S604" s="59"/>
      <c r="T604" s="63"/>
      <c r="U604" s="123"/>
      <c r="V604" s="64"/>
      <c r="W604" s="27"/>
      <c r="X604" s="65"/>
      <c r="Y604" s="65"/>
      <c r="Z604" s="66"/>
      <c r="AA604" s="67"/>
      <c r="AB604" s="67"/>
      <c r="AC604" s="68"/>
      <c r="AD604" s="67"/>
      <c r="AE604" s="72"/>
      <c r="AF604" s="34"/>
      <c r="AG604" s="69"/>
      <c r="AH604" s="37"/>
      <c r="AI604" s="37"/>
      <c r="AJ604" s="37"/>
      <c r="AM604" s="70"/>
      <c r="AN604" s="70"/>
      <c r="AO604" s="70"/>
      <c r="AQ604" s="72"/>
      <c r="AR604" s="73"/>
      <c r="AS604" s="51"/>
      <c r="AU604" s="73"/>
      <c r="AV604" s="73"/>
      <c r="AW604" s="110"/>
      <c r="AX604" s="46">
        <f>IF([1]!Contratacion2023[[#This Row],[ADICIÓN/PRÓRROGA]]="NO","N/A",[1]!Contratacion2023[[#This Row],[FECHA FIN PRORROGA]])</f>
        <v>0</v>
      </c>
      <c r="AY604" s="59"/>
      <c r="AZ604" s="59"/>
      <c r="BA604" s="59"/>
      <c r="BB604" s="47"/>
      <c r="BC604" s="59"/>
      <c r="BD604" s="59"/>
      <c r="BE604" s="48">
        <f>[1]!Contratacion2023[[#This Row],[VALOR TOTAL DEL CONTRATO]]-[1]!Contratacion2023[[#This Row],[VALOR VIGENTE]]</f>
        <v>0</v>
      </c>
      <c r="BJ604" s="51"/>
      <c r="BL604" s="73"/>
      <c r="BM604" s="51"/>
    </row>
    <row r="605" spans="1:65" x14ac:dyDescent="0.25">
      <c r="A605" s="53"/>
      <c r="H605" s="203"/>
      <c r="I605" s="57"/>
      <c r="K605" s="58"/>
      <c r="L605" s="59"/>
      <c r="N605" s="59"/>
      <c r="O605" s="61"/>
      <c r="P605" s="55"/>
      <c r="Q605" s="57"/>
      <c r="R605" s="62"/>
      <c r="S605" s="59"/>
      <c r="T605" s="63"/>
      <c r="U605" s="123"/>
      <c r="V605" s="64"/>
      <c r="W605" s="27"/>
      <c r="X605" s="65"/>
      <c r="Y605" s="65"/>
      <c r="Z605" s="66"/>
      <c r="AA605" s="67"/>
      <c r="AB605" s="67"/>
      <c r="AC605" s="68"/>
      <c r="AD605" s="67"/>
      <c r="AE605" s="72"/>
      <c r="AF605" s="34"/>
      <c r="AG605" s="69"/>
      <c r="AH605" s="37"/>
      <c r="AI605" s="37"/>
      <c r="AJ605" s="37"/>
      <c r="AM605" s="70"/>
      <c r="AN605" s="70"/>
      <c r="AO605" s="70"/>
      <c r="AQ605" s="72"/>
      <c r="AR605" s="73"/>
      <c r="AS605" s="51"/>
      <c r="AU605" s="73"/>
      <c r="AV605" s="73"/>
      <c r="AW605" s="110"/>
      <c r="AX605" s="46">
        <f>IF([1]!Contratacion2023[[#This Row],[ADICIÓN/PRÓRROGA]]="NO","N/A",[1]!Contratacion2023[[#This Row],[FECHA FIN PRORROGA]])</f>
        <v>0</v>
      </c>
      <c r="AY605" s="59"/>
      <c r="AZ605" s="59"/>
      <c r="BA605" s="59"/>
      <c r="BB605" s="47"/>
      <c r="BC605" s="59"/>
      <c r="BD605" s="59"/>
      <c r="BE605" s="48">
        <f>[1]!Contratacion2023[[#This Row],[VALOR TOTAL DEL CONTRATO]]-[1]!Contratacion2023[[#This Row],[VALOR VIGENTE]]</f>
        <v>0</v>
      </c>
      <c r="BJ605" s="51"/>
      <c r="BL605" s="73"/>
      <c r="BM605" s="51"/>
    </row>
    <row r="606" spans="1:65" x14ac:dyDescent="0.25">
      <c r="A606" s="53"/>
      <c r="H606" s="203"/>
      <c r="I606" s="57"/>
      <c r="K606" s="58"/>
      <c r="L606" s="59"/>
      <c r="N606" s="59"/>
      <c r="O606" s="61"/>
      <c r="P606" s="55"/>
      <c r="Q606" s="57"/>
      <c r="R606" s="62"/>
      <c r="S606" s="59"/>
      <c r="T606" s="63"/>
      <c r="U606" s="123"/>
      <c r="V606" s="64"/>
      <c r="W606" s="27"/>
      <c r="X606" s="65"/>
      <c r="Y606" s="65"/>
      <c r="Z606" s="66"/>
      <c r="AA606" s="67"/>
      <c r="AB606" s="67"/>
      <c r="AC606" s="68"/>
      <c r="AD606" s="67"/>
      <c r="AE606" s="72"/>
      <c r="AF606" s="34"/>
      <c r="AG606" s="69"/>
      <c r="AH606" s="37"/>
      <c r="AI606" s="37"/>
      <c r="AJ606" s="37"/>
      <c r="AM606" s="70"/>
      <c r="AN606" s="70"/>
      <c r="AO606" s="70"/>
      <c r="AQ606" s="72"/>
      <c r="AR606" s="73"/>
      <c r="AS606" s="51"/>
      <c r="AU606" s="73"/>
      <c r="AV606" s="73"/>
      <c r="AW606" s="110"/>
      <c r="AX606" s="46">
        <f>IF([1]!Contratacion2023[[#This Row],[ADICIÓN/PRÓRROGA]]="NO","N/A",[1]!Contratacion2023[[#This Row],[FECHA FIN PRORROGA]])</f>
        <v>0</v>
      </c>
      <c r="AY606" s="59"/>
      <c r="AZ606" s="59"/>
      <c r="BA606" s="59"/>
      <c r="BB606" s="47"/>
      <c r="BC606" s="59"/>
      <c r="BD606" s="59"/>
      <c r="BE606" s="48">
        <f>[1]!Contratacion2023[[#This Row],[VALOR TOTAL DEL CONTRATO]]-[1]!Contratacion2023[[#This Row],[VALOR VIGENTE]]</f>
        <v>0</v>
      </c>
      <c r="BJ606" s="51"/>
      <c r="BL606" s="73"/>
      <c r="BM606" s="51"/>
    </row>
    <row r="607" spans="1:65" x14ac:dyDescent="0.25">
      <c r="A607" s="53"/>
      <c r="H607" s="203"/>
      <c r="I607" s="57"/>
      <c r="K607" s="58"/>
      <c r="L607" s="59"/>
      <c r="N607" s="59"/>
      <c r="O607" s="61"/>
      <c r="P607" s="55"/>
      <c r="Q607" s="57"/>
      <c r="R607" s="62"/>
      <c r="S607" s="59"/>
      <c r="T607" s="63"/>
      <c r="U607" s="123"/>
      <c r="V607" s="64"/>
      <c r="W607" s="27"/>
      <c r="X607" s="65"/>
      <c r="Y607" s="65"/>
      <c r="Z607" s="66"/>
      <c r="AA607" s="67"/>
      <c r="AB607" s="67"/>
      <c r="AC607" s="68"/>
      <c r="AD607" s="67"/>
      <c r="AE607" s="72"/>
      <c r="AF607" s="34"/>
      <c r="AG607" s="69"/>
      <c r="AH607" s="37"/>
      <c r="AI607" s="37"/>
      <c r="AJ607" s="37"/>
      <c r="AM607" s="70"/>
      <c r="AN607" s="70"/>
      <c r="AO607" s="70"/>
      <c r="AQ607" s="72"/>
      <c r="AR607" s="73"/>
      <c r="AS607" s="51"/>
      <c r="AU607" s="73"/>
      <c r="AV607" s="73"/>
      <c r="AW607" s="110"/>
      <c r="AX607" s="46">
        <f>IF([1]!Contratacion2023[[#This Row],[ADICIÓN/PRÓRROGA]]="NO","N/A",[1]!Contratacion2023[[#This Row],[FECHA FIN PRORROGA]])</f>
        <v>0</v>
      </c>
      <c r="AY607" s="59"/>
      <c r="AZ607" s="59"/>
      <c r="BA607" s="59"/>
      <c r="BB607" s="47"/>
      <c r="BC607" s="59"/>
      <c r="BD607" s="59"/>
      <c r="BE607" s="48">
        <f>[1]!Contratacion2023[[#This Row],[VALOR TOTAL DEL CONTRATO]]-[1]!Contratacion2023[[#This Row],[VALOR VIGENTE]]</f>
        <v>0</v>
      </c>
      <c r="BJ607" s="51"/>
      <c r="BL607" s="73"/>
      <c r="BM607" s="51"/>
    </row>
    <row r="608" spans="1:65" x14ac:dyDescent="0.25">
      <c r="A608" s="53"/>
      <c r="H608" s="203"/>
      <c r="I608" s="57"/>
      <c r="K608" s="58"/>
      <c r="L608" s="59"/>
      <c r="N608" s="59"/>
      <c r="O608" s="61"/>
      <c r="P608" s="55"/>
      <c r="Q608" s="57"/>
      <c r="R608" s="62"/>
      <c r="S608" s="59"/>
      <c r="T608" s="63"/>
      <c r="U608" s="123"/>
      <c r="V608" s="64"/>
      <c r="W608" s="27"/>
      <c r="X608" s="65"/>
      <c r="Y608" s="65"/>
      <c r="Z608" s="66"/>
      <c r="AA608" s="67"/>
      <c r="AB608" s="67"/>
      <c r="AC608" s="68"/>
      <c r="AD608" s="67"/>
      <c r="AE608" s="72"/>
      <c r="AF608" s="34"/>
      <c r="AG608" s="69"/>
      <c r="AH608" s="37"/>
      <c r="AI608" s="37"/>
      <c r="AJ608" s="37"/>
      <c r="AM608" s="70"/>
      <c r="AN608" s="70"/>
      <c r="AO608" s="70"/>
      <c r="AQ608" s="72"/>
      <c r="AR608" s="73"/>
      <c r="AS608" s="51"/>
      <c r="AU608" s="73"/>
      <c r="AV608" s="73"/>
      <c r="AW608" s="110"/>
      <c r="AX608" s="46">
        <f>IF([1]!Contratacion2023[[#This Row],[ADICIÓN/PRÓRROGA]]="NO","N/A",[1]!Contratacion2023[[#This Row],[FECHA FIN PRORROGA]])</f>
        <v>0</v>
      </c>
      <c r="AY608" s="59"/>
      <c r="AZ608" s="59"/>
      <c r="BA608" s="59"/>
      <c r="BB608" s="47"/>
      <c r="BC608" s="59"/>
      <c r="BD608" s="59"/>
      <c r="BE608" s="48">
        <f>[1]!Contratacion2023[[#This Row],[VALOR TOTAL DEL CONTRATO]]-[1]!Contratacion2023[[#This Row],[VALOR VIGENTE]]</f>
        <v>0</v>
      </c>
      <c r="BJ608" s="51"/>
      <c r="BL608" s="73"/>
      <c r="BM608" s="51"/>
    </row>
    <row r="609" spans="1:65" x14ac:dyDescent="0.25">
      <c r="A609" s="53"/>
      <c r="H609" s="203"/>
      <c r="I609" s="57"/>
      <c r="K609" s="58"/>
      <c r="L609" s="59"/>
      <c r="N609" s="59"/>
      <c r="O609" s="61"/>
      <c r="P609" s="55"/>
      <c r="Q609" s="57"/>
      <c r="R609" s="62"/>
      <c r="S609" s="59"/>
      <c r="T609" s="63"/>
      <c r="U609" s="123"/>
      <c r="V609" s="64"/>
      <c r="W609" s="27"/>
      <c r="X609" s="65"/>
      <c r="Y609" s="65"/>
      <c r="Z609" s="66"/>
      <c r="AA609" s="67"/>
      <c r="AB609" s="67"/>
      <c r="AC609" s="68"/>
      <c r="AD609" s="67"/>
      <c r="AE609" s="72"/>
      <c r="AF609" s="34"/>
      <c r="AG609" s="69"/>
      <c r="AH609" s="37"/>
      <c r="AI609" s="37"/>
      <c r="AJ609" s="37"/>
      <c r="AM609" s="70"/>
      <c r="AN609" s="70"/>
      <c r="AO609" s="70"/>
      <c r="AQ609" s="72"/>
      <c r="AR609" s="73"/>
      <c r="AS609" s="51"/>
      <c r="AU609" s="73"/>
      <c r="AV609" s="73"/>
      <c r="AW609" s="110"/>
      <c r="AX609" s="46">
        <f>IF([1]!Contratacion2023[[#This Row],[ADICIÓN/PRÓRROGA]]="NO","N/A",[1]!Contratacion2023[[#This Row],[FECHA FIN PRORROGA]])</f>
        <v>0</v>
      </c>
      <c r="AY609" s="59"/>
      <c r="AZ609" s="59"/>
      <c r="BA609" s="59"/>
      <c r="BB609" s="47"/>
      <c r="BC609" s="59"/>
      <c r="BD609" s="59"/>
      <c r="BE609" s="48">
        <f>[1]!Contratacion2023[[#This Row],[VALOR TOTAL DEL CONTRATO]]-[1]!Contratacion2023[[#This Row],[VALOR VIGENTE]]</f>
        <v>0</v>
      </c>
      <c r="BJ609" s="51"/>
      <c r="BL609" s="73"/>
      <c r="BM609" s="51"/>
    </row>
    <row r="610" spans="1:65" x14ac:dyDescent="0.25">
      <c r="A610" s="53"/>
      <c r="H610" s="203"/>
      <c r="I610" s="57"/>
      <c r="K610" s="58"/>
      <c r="L610" s="59"/>
      <c r="N610" s="59"/>
      <c r="O610" s="61"/>
      <c r="P610" s="55"/>
      <c r="Q610" s="57"/>
      <c r="R610" s="62"/>
      <c r="S610" s="59"/>
      <c r="T610" s="63"/>
      <c r="U610" s="123"/>
      <c r="V610" s="64"/>
      <c r="W610" s="27"/>
      <c r="X610" s="65"/>
      <c r="Y610" s="65"/>
      <c r="Z610" s="66"/>
      <c r="AA610" s="67"/>
      <c r="AB610" s="67"/>
      <c r="AC610" s="68"/>
      <c r="AD610" s="67"/>
      <c r="AE610" s="72"/>
      <c r="AF610" s="34"/>
      <c r="AG610" s="69"/>
      <c r="AH610" s="37"/>
      <c r="AI610" s="37"/>
      <c r="AJ610" s="37"/>
      <c r="AM610" s="70"/>
      <c r="AN610" s="70"/>
      <c r="AO610" s="70"/>
      <c r="AQ610" s="72"/>
      <c r="AR610" s="73"/>
      <c r="AS610" s="51"/>
      <c r="AU610" s="73"/>
      <c r="AV610" s="73"/>
      <c r="AW610" s="110"/>
      <c r="AX610" s="46">
        <f>IF([1]!Contratacion2023[[#This Row],[ADICIÓN/PRÓRROGA]]="NO","N/A",[1]!Contratacion2023[[#This Row],[FECHA FIN PRORROGA]])</f>
        <v>0</v>
      </c>
      <c r="AY610" s="59"/>
      <c r="AZ610" s="59"/>
      <c r="BA610" s="59"/>
      <c r="BB610" s="47"/>
      <c r="BC610" s="59"/>
      <c r="BD610" s="59"/>
      <c r="BE610" s="48">
        <f>[1]!Contratacion2023[[#This Row],[VALOR TOTAL DEL CONTRATO]]-[1]!Contratacion2023[[#This Row],[VALOR VIGENTE]]</f>
        <v>0</v>
      </c>
      <c r="BJ610" s="51"/>
      <c r="BL610" s="73"/>
      <c r="BM610" s="51"/>
    </row>
    <row r="611" spans="1:65" x14ac:dyDescent="0.25">
      <c r="A611" s="53"/>
      <c r="H611" s="203"/>
      <c r="I611" s="57"/>
      <c r="K611" s="58"/>
      <c r="L611" s="59"/>
      <c r="N611" s="59"/>
      <c r="O611" s="61"/>
      <c r="P611" s="55"/>
      <c r="Q611" s="57"/>
      <c r="R611" s="62"/>
      <c r="S611" s="59"/>
      <c r="T611" s="63"/>
      <c r="U611" s="123"/>
      <c r="V611" s="64"/>
      <c r="W611" s="27"/>
      <c r="X611" s="65"/>
      <c r="Y611" s="65"/>
      <c r="Z611" s="66"/>
      <c r="AA611" s="67"/>
      <c r="AB611" s="67"/>
      <c r="AC611" s="68"/>
      <c r="AD611" s="67"/>
      <c r="AE611" s="72"/>
      <c r="AF611" s="34"/>
      <c r="AG611" s="69"/>
      <c r="AH611" s="37"/>
      <c r="AI611" s="37"/>
      <c r="AJ611" s="37"/>
      <c r="AM611" s="70"/>
      <c r="AN611" s="70"/>
      <c r="AO611" s="70"/>
      <c r="AQ611" s="72"/>
      <c r="AR611" s="73"/>
      <c r="AS611" s="51"/>
      <c r="AU611" s="73"/>
      <c r="AV611" s="73"/>
      <c r="AW611" s="110"/>
      <c r="AX611" s="46">
        <f>IF([1]!Contratacion2023[[#This Row],[ADICIÓN/PRÓRROGA]]="NO","N/A",[1]!Contratacion2023[[#This Row],[FECHA FIN PRORROGA]])</f>
        <v>0</v>
      </c>
      <c r="AY611" s="59"/>
      <c r="AZ611" s="59"/>
      <c r="BA611" s="59"/>
      <c r="BB611" s="47"/>
      <c r="BC611" s="59"/>
      <c r="BD611" s="59"/>
      <c r="BE611" s="48">
        <f>[1]!Contratacion2023[[#This Row],[VALOR TOTAL DEL CONTRATO]]-[1]!Contratacion2023[[#This Row],[VALOR VIGENTE]]</f>
        <v>0</v>
      </c>
      <c r="BJ611" s="51"/>
      <c r="BL611" s="73"/>
      <c r="BM611" s="51"/>
    </row>
    <row r="612" spans="1:65" x14ac:dyDescent="0.25">
      <c r="A612" s="53"/>
      <c r="H612" s="203"/>
      <c r="I612" s="57"/>
      <c r="K612" s="58"/>
      <c r="L612" s="59"/>
      <c r="N612" s="59"/>
      <c r="O612" s="61"/>
      <c r="P612" s="55"/>
      <c r="Q612" s="57"/>
      <c r="R612" s="62"/>
      <c r="S612" s="59"/>
      <c r="T612" s="63"/>
      <c r="U612" s="123"/>
      <c r="V612" s="64"/>
      <c r="W612" s="27"/>
      <c r="X612" s="65"/>
      <c r="Y612" s="65"/>
      <c r="Z612" s="66"/>
      <c r="AA612" s="67"/>
      <c r="AB612" s="67"/>
      <c r="AC612" s="68"/>
      <c r="AD612" s="67"/>
      <c r="AE612" s="72"/>
      <c r="AF612" s="34"/>
      <c r="AG612" s="69"/>
      <c r="AH612" s="37"/>
      <c r="AI612" s="37"/>
      <c r="AJ612" s="37"/>
      <c r="AM612" s="70"/>
      <c r="AN612" s="70"/>
      <c r="AO612" s="70"/>
      <c r="AQ612" s="72"/>
      <c r="AR612" s="73"/>
      <c r="AS612" s="51"/>
      <c r="AU612" s="73"/>
      <c r="AV612" s="73"/>
      <c r="AW612" s="110"/>
      <c r="AX612" s="46">
        <f>IF([1]!Contratacion2023[[#This Row],[ADICIÓN/PRÓRROGA]]="NO","N/A",[1]!Contratacion2023[[#This Row],[FECHA FIN PRORROGA]])</f>
        <v>0</v>
      </c>
      <c r="AY612" s="59"/>
      <c r="AZ612" s="59"/>
      <c r="BA612" s="59"/>
      <c r="BB612" s="47"/>
      <c r="BC612" s="59"/>
      <c r="BD612" s="59"/>
      <c r="BE612" s="48">
        <f>[1]!Contratacion2023[[#This Row],[VALOR TOTAL DEL CONTRATO]]-[1]!Contratacion2023[[#This Row],[VALOR VIGENTE]]</f>
        <v>0</v>
      </c>
      <c r="BJ612" s="51"/>
      <c r="BL612" s="73"/>
      <c r="BM612" s="51"/>
    </row>
    <row r="613" spans="1:65" x14ac:dyDescent="0.25">
      <c r="A613" s="53"/>
      <c r="H613" s="203"/>
      <c r="I613" s="57"/>
      <c r="K613" s="58"/>
      <c r="L613" s="59"/>
      <c r="N613" s="59"/>
      <c r="O613" s="61"/>
      <c r="P613" s="55"/>
      <c r="Q613" s="57"/>
      <c r="R613" s="62"/>
      <c r="S613" s="59"/>
      <c r="T613" s="63"/>
      <c r="U613" s="123"/>
      <c r="V613" s="64"/>
      <c r="W613" s="27"/>
      <c r="X613" s="65"/>
      <c r="Y613" s="65"/>
      <c r="Z613" s="66"/>
      <c r="AA613" s="67"/>
      <c r="AB613" s="67"/>
      <c r="AC613" s="68"/>
      <c r="AD613" s="67"/>
      <c r="AE613" s="72"/>
      <c r="AF613" s="34"/>
      <c r="AG613" s="69"/>
      <c r="AH613" s="37"/>
      <c r="AI613" s="37"/>
      <c r="AJ613" s="37"/>
      <c r="AM613" s="70"/>
      <c r="AN613" s="70"/>
      <c r="AO613" s="70"/>
      <c r="AQ613" s="72"/>
      <c r="AR613" s="73"/>
      <c r="AS613" s="51"/>
      <c r="AU613" s="73"/>
      <c r="AV613" s="73"/>
      <c r="AW613" s="110"/>
      <c r="AX613" s="46">
        <f>IF([1]!Contratacion2023[[#This Row],[ADICIÓN/PRÓRROGA]]="NO","N/A",[1]!Contratacion2023[[#This Row],[FECHA FIN PRORROGA]])</f>
        <v>0</v>
      </c>
      <c r="AY613" s="59"/>
      <c r="AZ613" s="59"/>
      <c r="BA613" s="59"/>
      <c r="BB613" s="47"/>
      <c r="BC613" s="59"/>
      <c r="BD613" s="59"/>
      <c r="BE613" s="48">
        <f>[1]!Contratacion2023[[#This Row],[VALOR TOTAL DEL CONTRATO]]-[1]!Contratacion2023[[#This Row],[VALOR VIGENTE]]</f>
        <v>0</v>
      </c>
      <c r="BJ613" s="51"/>
      <c r="BL613" s="73"/>
      <c r="BM613" s="51"/>
    </row>
    <row r="614" spans="1:65" x14ac:dyDescent="0.25">
      <c r="A614" s="53"/>
      <c r="H614" s="203"/>
      <c r="I614" s="57"/>
      <c r="K614" s="58"/>
      <c r="L614" s="59"/>
      <c r="N614" s="59"/>
      <c r="O614" s="61"/>
      <c r="P614" s="55"/>
      <c r="Q614" s="57"/>
      <c r="R614" s="62"/>
      <c r="S614" s="59"/>
      <c r="T614" s="63"/>
      <c r="U614" s="123"/>
      <c r="V614" s="64"/>
      <c r="W614" s="27"/>
      <c r="X614" s="65"/>
      <c r="Y614" s="65"/>
      <c r="Z614" s="66"/>
      <c r="AA614" s="67"/>
      <c r="AB614" s="67"/>
      <c r="AC614" s="68"/>
      <c r="AD614" s="67"/>
      <c r="AE614" s="72"/>
      <c r="AF614" s="34"/>
      <c r="AG614" s="69"/>
      <c r="AH614" s="37"/>
      <c r="AI614" s="37"/>
      <c r="AJ614" s="37"/>
      <c r="AM614" s="70"/>
      <c r="AN614" s="70"/>
      <c r="AO614" s="70"/>
      <c r="AQ614" s="72"/>
      <c r="AR614" s="73"/>
      <c r="AS614" s="51"/>
      <c r="AU614" s="73"/>
      <c r="AV614" s="73"/>
      <c r="AW614" s="110"/>
      <c r="AX614" s="46">
        <f>IF([1]!Contratacion2023[[#This Row],[ADICIÓN/PRÓRROGA]]="NO","N/A",[1]!Contratacion2023[[#This Row],[FECHA FIN PRORROGA]])</f>
        <v>0</v>
      </c>
      <c r="AY614" s="59"/>
      <c r="AZ614" s="59"/>
      <c r="BA614" s="59"/>
      <c r="BB614" s="47"/>
      <c r="BC614" s="59"/>
      <c r="BD614" s="59"/>
      <c r="BE614" s="48">
        <f>[1]!Contratacion2023[[#This Row],[VALOR TOTAL DEL CONTRATO]]-[1]!Contratacion2023[[#This Row],[VALOR VIGENTE]]</f>
        <v>0</v>
      </c>
      <c r="BJ614" s="51"/>
      <c r="BL614" s="73"/>
      <c r="BM614" s="51"/>
    </row>
    <row r="615" spans="1:65" x14ac:dyDescent="0.25">
      <c r="A615" s="53"/>
      <c r="H615" s="203"/>
      <c r="I615" s="57"/>
      <c r="K615" s="58"/>
      <c r="L615" s="59"/>
      <c r="N615" s="59"/>
      <c r="O615" s="61"/>
      <c r="P615" s="55"/>
      <c r="Q615" s="57"/>
      <c r="R615" s="62"/>
      <c r="S615" s="59"/>
      <c r="T615" s="63"/>
      <c r="U615" s="123"/>
      <c r="V615" s="64"/>
      <c r="W615" s="27"/>
      <c r="X615" s="65"/>
      <c r="Y615" s="65"/>
      <c r="Z615" s="66"/>
      <c r="AA615" s="67"/>
      <c r="AB615" s="67"/>
      <c r="AC615" s="68"/>
      <c r="AD615" s="67"/>
      <c r="AE615" s="72"/>
      <c r="AF615" s="34"/>
      <c r="AG615" s="69"/>
      <c r="AH615" s="37"/>
      <c r="AI615" s="37"/>
      <c r="AJ615" s="37"/>
      <c r="AM615" s="70"/>
      <c r="AN615" s="70"/>
      <c r="AO615" s="70"/>
      <c r="AQ615" s="72"/>
      <c r="AR615" s="73"/>
      <c r="AS615" s="51"/>
      <c r="AU615" s="73"/>
      <c r="AV615" s="73"/>
      <c r="AW615" s="110"/>
      <c r="AX615" s="46">
        <f>IF([1]!Contratacion2023[[#This Row],[ADICIÓN/PRÓRROGA]]="NO","N/A",[1]!Contratacion2023[[#This Row],[FECHA FIN PRORROGA]])</f>
        <v>0</v>
      </c>
      <c r="AY615" s="59"/>
      <c r="AZ615" s="59"/>
      <c r="BA615" s="59"/>
      <c r="BB615" s="47"/>
      <c r="BC615" s="59"/>
      <c r="BD615" s="59"/>
      <c r="BE615" s="48">
        <f>[1]!Contratacion2023[[#This Row],[VALOR TOTAL DEL CONTRATO]]-[1]!Contratacion2023[[#This Row],[VALOR VIGENTE]]</f>
        <v>0</v>
      </c>
      <c r="BJ615" s="51"/>
      <c r="BL615" s="73"/>
      <c r="BM615" s="51"/>
    </row>
    <row r="616" spans="1:65" x14ac:dyDescent="0.25">
      <c r="A616" s="53"/>
      <c r="H616" s="203"/>
      <c r="I616" s="57"/>
      <c r="K616" s="58"/>
      <c r="L616" s="59"/>
      <c r="N616" s="59"/>
      <c r="O616" s="61"/>
      <c r="P616" s="55"/>
      <c r="Q616" s="57"/>
      <c r="R616" s="62"/>
      <c r="S616" s="59"/>
      <c r="T616" s="63"/>
      <c r="U616" s="123"/>
      <c r="V616" s="64"/>
      <c r="W616" s="27"/>
      <c r="X616" s="65"/>
      <c r="Y616" s="65"/>
      <c r="Z616" s="66"/>
      <c r="AA616" s="67"/>
      <c r="AB616" s="67"/>
      <c r="AC616" s="68"/>
      <c r="AD616" s="67"/>
      <c r="AE616" s="72"/>
      <c r="AF616" s="34"/>
      <c r="AG616" s="69"/>
      <c r="AH616" s="37"/>
      <c r="AI616" s="37"/>
      <c r="AJ616" s="37"/>
      <c r="AM616" s="70"/>
      <c r="AN616" s="70"/>
      <c r="AO616" s="70"/>
      <c r="AQ616" s="72"/>
      <c r="AR616" s="73"/>
      <c r="AS616" s="51"/>
      <c r="AU616" s="73"/>
      <c r="AV616" s="73"/>
      <c r="AW616" s="110"/>
      <c r="AX616" s="46">
        <f>IF([1]!Contratacion2023[[#This Row],[ADICIÓN/PRÓRROGA]]="NO","N/A",[1]!Contratacion2023[[#This Row],[FECHA FIN PRORROGA]])</f>
        <v>0</v>
      </c>
      <c r="AY616" s="59"/>
      <c r="AZ616" s="59"/>
      <c r="BA616" s="59"/>
      <c r="BB616" s="47"/>
      <c r="BC616" s="59"/>
      <c r="BD616" s="59"/>
      <c r="BE616" s="48">
        <f>[1]!Contratacion2023[[#This Row],[VALOR TOTAL DEL CONTRATO]]-[1]!Contratacion2023[[#This Row],[VALOR VIGENTE]]</f>
        <v>0</v>
      </c>
      <c r="BJ616" s="51"/>
      <c r="BL616" s="73"/>
      <c r="BM616" s="51"/>
    </row>
    <row r="617" spans="1:65" x14ac:dyDescent="0.25">
      <c r="A617" s="53"/>
      <c r="H617" s="203"/>
      <c r="I617" s="57"/>
      <c r="K617" s="58"/>
      <c r="L617" s="59"/>
      <c r="N617" s="59"/>
      <c r="O617" s="61"/>
      <c r="P617" s="55"/>
      <c r="Q617" s="57"/>
      <c r="R617" s="62"/>
      <c r="S617" s="59"/>
      <c r="T617" s="63"/>
      <c r="U617" s="123"/>
      <c r="V617" s="64"/>
      <c r="W617" s="27"/>
      <c r="X617" s="65"/>
      <c r="Y617" s="65"/>
      <c r="Z617" s="66"/>
      <c r="AA617" s="67"/>
      <c r="AB617" s="67"/>
      <c r="AC617" s="68"/>
      <c r="AD617" s="67"/>
      <c r="AE617" s="72"/>
      <c r="AF617" s="34"/>
      <c r="AG617" s="69"/>
      <c r="AH617" s="37"/>
      <c r="AI617" s="37"/>
      <c r="AJ617" s="37"/>
      <c r="AM617" s="70"/>
      <c r="AN617" s="70"/>
      <c r="AO617" s="70"/>
      <c r="AQ617" s="72"/>
      <c r="AR617" s="73"/>
      <c r="AS617" s="51"/>
      <c r="AU617" s="73"/>
      <c r="AV617" s="73"/>
      <c r="AW617" s="110"/>
      <c r="AX617" s="46">
        <f>IF([1]!Contratacion2023[[#This Row],[ADICIÓN/PRÓRROGA]]="NO","N/A",[1]!Contratacion2023[[#This Row],[FECHA FIN PRORROGA]])</f>
        <v>0</v>
      </c>
      <c r="AY617" s="59"/>
      <c r="AZ617" s="59"/>
      <c r="BA617" s="59"/>
      <c r="BB617" s="47"/>
      <c r="BC617" s="59"/>
      <c r="BD617" s="59"/>
      <c r="BE617" s="48">
        <f>[1]!Contratacion2023[[#This Row],[VALOR TOTAL DEL CONTRATO]]-[1]!Contratacion2023[[#This Row],[VALOR VIGENTE]]</f>
        <v>0</v>
      </c>
      <c r="BJ617" s="51"/>
      <c r="BL617" s="73"/>
      <c r="BM617" s="51"/>
    </row>
    <row r="618" spans="1:65" x14ac:dyDescent="0.25">
      <c r="A618" s="53"/>
      <c r="H618" s="203"/>
      <c r="I618" s="57"/>
      <c r="K618" s="58"/>
      <c r="L618" s="59"/>
      <c r="N618" s="59"/>
      <c r="O618" s="61"/>
      <c r="P618" s="55"/>
      <c r="Q618" s="57"/>
      <c r="R618" s="62"/>
      <c r="S618" s="59"/>
      <c r="T618" s="63"/>
      <c r="U618" s="123"/>
      <c r="V618" s="64"/>
      <c r="W618" s="27"/>
      <c r="X618" s="65"/>
      <c r="Y618" s="65"/>
      <c r="Z618" s="66"/>
      <c r="AA618" s="67"/>
      <c r="AB618" s="67"/>
      <c r="AC618" s="68"/>
      <c r="AD618" s="67"/>
      <c r="AE618" s="72"/>
      <c r="AF618" s="34"/>
      <c r="AG618" s="69"/>
      <c r="AH618" s="37"/>
      <c r="AI618" s="37"/>
      <c r="AJ618" s="37"/>
      <c r="AM618" s="70"/>
      <c r="AN618" s="70"/>
      <c r="AO618" s="70"/>
      <c r="AQ618" s="72"/>
      <c r="AR618" s="73"/>
      <c r="AS618" s="51"/>
      <c r="AU618" s="73"/>
      <c r="AV618" s="73"/>
      <c r="AW618" s="110"/>
      <c r="AX618" s="46">
        <f>IF([1]!Contratacion2023[[#This Row],[ADICIÓN/PRÓRROGA]]="NO","N/A",[1]!Contratacion2023[[#This Row],[FECHA FIN PRORROGA]])</f>
        <v>0</v>
      </c>
      <c r="AY618" s="59"/>
      <c r="AZ618" s="59"/>
      <c r="BA618" s="59"/>
      <c r="BB618" s="47"/>
      <c r="BC618" s="59"/>
      <c r="BD618" s="59"/>
      <c r="BE618" s="48">
        <f>[1]!Contratacion2023[[#This Row],[VALOR TOTAL DEL CONTRATO]]-[1]!Contratacion2023[[#This Row],[VALOR VIGENTE]]</f>
        <v>0</v>
      </c>
      <c r="BJ618" s="51"/>
      <c r="BL618" s="73"/>
      <c r="BM618" s="51"/>
    </row>
    <row r="619" spans="1:65" x14ac:dyDescent="0.25">
      <c r="A619" s="53"/>
      <c r="H619" s="203"/>
      <c r="I619" s="57"/>
      <c r="K619" s="58"/>
      <c r="L619" s="59"/>
      <c r="N619" s="59"/>
      <c r="O619" s="61"/>
      <c r="P619" s="55"/>
      <c r="Q619" s="57"/>
      <c r="R619" s="62"/>
      <c r="S619" s="59"/>
      <c r="T619" s="63"/>
      <c r="U619" s="123"/>
      <c r="V619" s="64"/>
      <c r="W619" s="27"/>
      <c r="X619" s="65"/>
      <c r="Y619" s="65"/>
      <c r="Z619" s="66"/>
      <c r="AA619" s="67"/>
      <c r="AB619" s="67"/>
      <c r="AC619" s="68"/>
      <c r="AD619" s="67"/>
      <c r="AE619" s="72"/>
      <c r="AF619" s="34"/>
      <c r="AG619" s="69"/>
      <c r="AH619" s="37"/>
      <c r="AI619" s="37"/>
      <c r="AJ619" s="37"/>
      <c r="AM619" s="70"/>
      <c r="AN619" s="70"/>
      <c r="AO619" s="70"/>
      <c r="AQ619" s="72"/>
      <c r="AR619" s="73"/>
      <c r="AS619" s="51"/>
      <c r="AU619" s="73"/>
      <c r="AV619" s="73"/>
      <c r="AW619" s="110"/>
      <c r="AX619" s="46">
        <f>IF([1]!Contratacion2023[[#This Row],[ADICIÓN/PRÓRROGA]]="NO","N/A",[1]!Contratacion2023[[#This Row],[FECHA FIN PRORROGA]])</f>
        <v>0</v>
      </c>
      <c r="AY619" s="59"/>
      <c r="AZ619" s="59"/>
      <c r="BA619" s="59"/>
      <c r="BB619" s="47"/>
      <c r="BC619" s="59"/>
      <c r="BD619" s="59"/>
      <c r="BE619" s="48">
        <f>[1]!Contratacion2023[[#This Row],[VALOR TOTAL DEL CONTRATO]]-[1]!Contratacion2023[[#This Row],[VALOR VIGENTE]]</f>
        <v>0</v>
      </c>
      <c r="BJ619" s="51"/>
      <c r="BL619" s="73"/>
      <c r="BM619" s="51"/>
    </row>
    <row r="620" spans="1:65" x14ac:dyDescent="0.25">
      <c r="A620" s="53"/>
      <c r="H620" s="203"/>
      <c r="I620" s="57"/>
      <c r="K620" s="58"/>
      <c r="L620" s="59"/>
      <c r="N620" s="59"/>
      <c r="O620" s="61"/>
      <c r="P620" s="55"/>
      <c r="Q620" s="57"/>
      <c r="R620" s="62"/>
      <c r="S620" s="59"/>
      <c r="T620" s="63"/>
      <c r="U620" s="123"/>
      <c r="V620" s="64"/>
      <c r="W620" s="27"/>
      <c r="X620" s="65"/>
      <c r="Y620" s="65"/>
      <c r="Z620" s="66"/>
      <c r="AA620" s="67"/>
      <c r="AB620" s="67"/>
      <c r="AC620" s="68"/>
      <c r="AD620" s="67"/>
      <c r="AE620" s="72"/>
      <c r="AF620" s="34"/>
      <c r="AG620" s="69"/>
      <c r="AH620" s="37"/>
      <c r="AI620" s="37"/>
      <c r="AJ620" s="37"/>
      <c r="AM620" s="70"/>
      <c r="AN620" s="70"/>
      <c r="AO620" s="70"/>
      <c r="AQ620" s="72"/>
      <c r="AR620" s="73"/>
      <c r="AS620" s="51"/>
      <c r="AU620" s="73"/>
      <c r="AV620" s="73"/>
      <c r="AW620" s="110"/>
      <c r="AX620" s="46">
        <f>IF([1]!Contratacion2023[[#This Row],[ADICIÓN/PRÓRROGA]]="NO","N/A",[1]!Contratacion2023[[#This Row],[FECHA FIN PRORROGA]])</f>
        <v>0</v>
      </c>
      <c r="AY620" s="59"/>
      <c r="AZ620" s="59"/>
      <c r="BA620" s="59"/>
      <c r="BB620" s="47"/>
      <c r="BC620" s="59"/>
      <c r="BD620" s="59"/>
      <c r="BE620" s="48">
        <f>[1]!Contratacion2023[[#This Row],[VALOR TOTAL DEL CONTRATO]]-[1]!Contratacion2023[[#This Row],[VALOR VIGENTE]]</f>
        <v>0</v>
      </c>
      <c r="BJ620" s="51"/>
      <c r="BL620" s="73"/>
      <c r="BM620" s="51"/>
    </row>
    <row r="621" spans="1:65" x14ac:dyDescent="0.25">
      <c r="A621" s="53"/>
      <c r="H621" s="203"/>
      <c r="I621" s="57"/>
      <c r="K621" s="58"/>
      <c r="L621" s="59"/>
      <c r="N621" s="59"/>
      <c r="O621" s="61"/>
      <c r="P621" s="55"/>
      <c r="Q621" s="57"/>
      <c r="R621" s="62"/>
      <c r="S621" s="59"/>
      <c r="T621" s="63"/>
      <c r="U621" s="123"/>
      <c r="V621" s="64"/>
      <c r="W621" s="27"/>
      <c r="X621" s="65"/>
      <c r="Y621" s="65"/>
      <c r="Z621" s="66"/>
      <c r="AA621" s="67"/>
      <c r="AB621" s="67"/>
      <c r="AC621" s="68"/>
      <c r="AD621" s="67"/>
      <c r="AE621" s="72"/>
      <c r="AF621" s="34"/>
      <c r="AG621" s="69"/>
      <c r="AH621" s="37"/>
      <c r="AI621" s="37"/>
      <c r="AJ621" s="37"/>
      <c r="AM621" s="70"/>
      <c r="AN621" s="70"/>
      <c r="AO621" s="70"/>
      <c r="AQ621" s="72"/>
      <c r="AR621" s="73"/>
      <c r="AS621" s="51"/>
      <c r="AU621" s="73"/>
      <c r="AV621" s="73"/>
      <c r="AW621" s="110"/>
      <c r="AX621" s="46">
        <f>IF([1]!Contratacion2023[[#This Row],[ADICIÓN/PRÓRROGA]]="NO","N/A",[1]!Contratacion2023[[#This Row],[FECHA FIN PRORROGA]])</f>
        <v>0</v>
      </c>
      <c r="AY621" s="59"/>
      <c r="AZ621" s="59"/>
      <c r="BA621" s="59"/>
      <c r="BB621" s="47"/>
      <c r="BC621" s="59"/>
      <c r="BD621" s="59"/>
      <c r="BE621" s="48">
        <f>[1]!Contratacion2023[[#This Row],[VALOR TOTAL DEL CONTRATO]]-[1]!Contratacion2023[[#This Row],[VALOR VIGENTE]]</f>
        <v>0</v>
      </c>
      <c r="BJ621" s="51"/>
      <c r="BL621" s="73"/>
      <c r="BM621" s="51"/>
    </row>
    <row r="622" spans="1:65" x14ac:dyDescent="0.25">
      <c r="A622" s="53"/>
      <c r="H622" s="203"/>
      <c r="I622" s="57"/>
      <c r="K622" s="58"/>
      <c r="L622" s="59"/>
      <c r="N622" s="59"/>
      <c r="O622" s="61"/>
      <c r="P622" s="55"/>
      <c r="Q622" s="57"/>
      <c r="R622" s="62"/>
      <c r="S622" s="59"/>
      <c r="T622" s="63"/>
      <c r="U622" s="123"/>
      <c r="V622" s="64"/>
      <c r="W622" s="27"/>
      <c r="X622" s="65"/>
      <c r="Y622" s="65"/>
      <c r="Z622" s="66"/>
      <c r="AA622" s="67"/>
      <c r="AB622" s="67"/>
      <c r="AC622" s="68"/>
      <c r="AD622" s="67"/>
      <c r="AE622" s="72"/>
      <c r="AF622" s="34"/>
      <c r="AG622" s="69"/>
      <c r="AH622" s="37"/>
      <c r="AI622" s="37"/>
      <c r="AJ622" s="37"/>
      <c r="AM622" s="70"/>
      <c r="AN622" s="70"/>
      <c r="AO622" s="70"/>
      <c r="AQ622" s="72"/>
      <c r="AR622" s="73"/>
      <c r="AS622" s="51"/>
      <c r="AU622" s="73"/>
      <c r="AV622" s="73"/>
      <c r="AW622" s="110"/>
      <c r="AX622" s="46">
        <f>IF([1]!Contratacion2023[[#This Row],[ADICIÓN/PRÓRROGA]]="NO","N/A",[1]!Contratacion2023[[#This Row],[FECHA FIN PRORROGA]])</f>
        <v>0</v>
      </c>
      <c r="AY622" s="59"/>
      <c r="AZ622" s="59"/>
      <c r="BA622" s="59"/>
      <c r="BB622" s="47"/>
      <c r="BC622" s="59"/>
      <c r="BD622" s="59"/>
      <c r="BE622" s="48">
        <f>[1]!Contratacion2023[[#This Row],[VALOR TOTAL DEL CONTRATO]]-[1]!Contratacion2023[[#This Row],[VALOR VIGENTE]]</f>
        <v>0</v>
      </c>
      <c r="BJ622" s="51"/>
      <c r="BL622" s="73"/>
      <c r="BM622" s="51"/>
    </row>
    <row r="623" spans="1:65" x14ac:dyDescent="0.25">
      <c r="A623" s="53"/>
      <c r="H623" s="203"/>
      <c r="I623" s="57"/>
      <c r="K623" s="58"/>
      <c r="L623" s="59"/>
      <c r="N623" s="59"/>
      <c r="O623" s="61"/>
      <c r="P623" s="55"/>
      <c r="Q623" s="57"/>
      <c r="R623" s="62"/>
      <c r="S623" s="59"/>
      <c r="T623" s="63"/>
      <c r="U623" s="123"/>
      <c r="V623" s="64"/>
      <c r="W623" s="27"/>
      <c r="X623" s="65"/>
      <c r="Y623" s="65"/>
      <c r="Z623" s="66"/>
      <c r="AA623" s="67"/>
      <c r="AB623" s="67"/>
      <c r="AC623" s="68"/>
      <c r="AD623" s="67"/>
      <c r="AE623" s="72"/>
      <c r="AF623" s="34"/>
      <c r="AG623" s="69"/>
      <c r="AH623" s="37"/>
      <c r="AI623" s="37"/>
      <c r="AJ623" s="37"/>
      <c r="AM623" s="70"/>
      <c r="AN623" s="70"/>
      <c r="AO623" s="70"/>
      <c r="AQ623" s="72"/>
      <c r="AR623" s="73"/>
      <c r="AS623" s="51"/>
      <c r="AU623" s="73"/>
      <c r="AV623" s="73"/>
      <c r="AW623" s="110"/>
      <c r="AX623" s="46">
        <f>IF([1]!Contratacion2023[[#This Row],[ADICIÓN/PRÓRROGA]]="NO","N/A",[1]!Contratacion2023[[#This Row],[FECHA FIN PRORROGA]])</f>
        <v>0</v>
      </c>
      <c r="AY623" s="59"/>
      <c r="AZ623" s="59"/>
      <c r="BA623" s="59"/>
      <c r="BB623" s="47"/>
      <c r="BC623" s="59"/>
      <c r="BD623" s="59"/>
      <c r="BE623" s="48">
        <f>[1]!Contratacion2023[[#This Row],[VALOR TOTAL DEL CONTRATO]]-[1]!Contratacion2023[[#This Row],[VALOR VIGENTE]]</f>
        <v>0</v>
      </c>
      <c r="BJ623" s="51"/>
      <c r="BL623" s="73"/>
      <c r="BM623" s="51"/>
    </row>
    <row r="624" spans="1:65" x14ac:dyDescent="0.25">
      <c r="A624" s="53"/>
      <c r="H624" s="203"/>
      <c r="I624" s="57"/>
      <c r="K624" s="58"/>
      <c r="L624" s="59"/>
      <c r="N624" s="59"/>
      <c r="O624" s="61"/>
      <c r="P624" s="55"/>
      <c r="Q624" s="57"/>
      <c r="R624" s="62"/>
      <c r="S624" s="59"/>
      <c r="T624" s="63"/>
      <c r="U624" s="123"/>
      <c r="V624" s="64"/>
      <c r="W624" s="27"/>
      <c r="X624" s="65"/>
      <c r="Y624" s="65"/>
      <c r="Z624" s="66"/>
      <c r="AA624" s="67"/>
      <c r="AB624" s="67"/>
      <c r="AC624" s="68"/>
      <c r="AD624" s="67"/>
      <c r="AE624" s="72"/>
      <c r="AF624" s="34"/>
      <c r="AG624" s="69"/>
      <c r="AH624" s="37"/>
      <c r="AI624" s="37"/>
      <c r="AJ624" s="37"/>
      <c r="AM624" s="70"/>
      <c r="AN624" s="70"/>
      <c r="AO624" s="70"/>
      <c r="AQ624" s="72"/>
      <c r="AR624" s="73"/>
      <c r="AS624" s="51"/>
      <c r="AU624" s="73"/>
      <c r="AV624" s="73"/>
      <c r="AW624" s="110"/>
      <c r="AX624" s="46">
        <f>IF([1]!Contratacion2023[[#This Row],[ADICIÓN/PRÓRROGA]]="NO","N/A",[1]!Contratacion2023[[#This Row],[FECHA FIN PRORROGA]])</f>
        <v>0</v>
      </c>
      <c r="AY624" s="59"/>
      <c r="AZ624" s="59"/>
      <c r="BA624" s="59"/>
      <c r="BB624" s="47"/>
      <c r="BC624" s="59"/>
      <c r="BD624" s="59"/>
      <c r="BE624" s="48">
        <f>[1]!Contratacion2023[[#This Row],[VALOR TOTAL DEL CONTRATO]]-[1]!Contratacion2023[[#This Row],[VALOR VIGENTE]]</f>
        <v>0</v>
      </c>
      <c r="BJ624" s="51"/>
      <c r="BL624" s="73"/>
      <c r="BM624" s="51"/>
    </row>
    <row r="625" spans="1:65" x14ac:dyDescent="0.25">
      <c r="A625" s="53"/>
      <c r="H625" s="203"/>
      <c r="I625" s="57"/>
      <c r="K625" s="58"/>
      <c r="L625" s="59"/>
      <c r="N625" s="59"/>
      <c r="O625" s="61"/>
      <c r="P625" s="55"/>
      <c r="Q625" s="57"/>
      <c r="R625" s="62"/>
      <c r="S625" s="59"/>
      <c r="T625" s="63"/>
      <c r="U625" s="123"/>
      <c r="V625" s="64"/>
      <c r="W625" s="27"/>
      <c r="X625" s="65"/>
      <c r="Y625" s="65"/>
      <c r="Z625" s="66"/>
      <c r="AA625" s="67"/>
      <c r="AB625" s="67"/>
      <c r="AC625" s="68"/>
      <c r="AD625" s="67"/>
      <c r="AE625" s="72"/>
      <c r="AF625" s="34"/>
      <c r="AG625" s="69"/>
      <c r="AH625" s="37"/>
      <c r="AI625" s="37"/>
      <c r="AJ625" s="37"/>
      <c r="AM625" s="70"/>
      <c r="AN625" s="70"/>
      <c r="AO625" s="70"/>
      <c r="AQ625" s="72"/>
      <c r="AR625" s="73"/>
      <c r="AS625" s="51"/>
      <c r="AU625" s="73"/>
      <c r="AV625" s="73"/>
      <c r="AW625" s="110"/>
      <c r="AX625" s="46">
        <f>IF([1]!Contratacion2023[[#This Row],[ADICIÓN/PRÓRROGA]]="NO","N/A",[1]!Contratacion2023[[#This Row],[FECHA FIN PRORROGA]])</f>
        <v>0</v>
      </c>
      <c r="AY625" s="59"/>
      <c r="AZ625" s="59"/>
      <c r="BA625" s="59"/>
      <c r="BB625" s="47"/>
      <c r="BC625" s="59"/>
      <c r="BD625" s="59"/>
      <c r="BE625" s="48">
        <f>[1]!Contratacion2023[[#This Row],[VALOR TOTAL DEL CONTRATO]]-[1]!Contratacion2023[[#This Row],[VALOR VIGENTE]]</f>
        <v>0</v>
      </c>
      <c r="BJ625" s="51"/>
      <c r="BL625" s="73"/>
      <c r="BM625" s="51"/>
    </row>
    <row r="626" spans="1:65" x14ac:dyDescent="0.25">
      <c r="A626" s="53"/>
      <c r="H626" s="203"/>
      <c r="I626" s="57"/>
      <c r="K626" s="58"/>
      <c r="L626" s="59"/>
      <c r="N626" s="59"/>
      <c r="O626" s="61"/>
      <c r="P626" s="55"/>
      <c r="Q626" s="57"/>
      <c r="R626" s="62"/>
      <c r="S626" s="59"/>
      <c r="T626" s="63"/>
      <c r="U626" s="123"/>
      <c r="V626" s="64"/>
      <c r="W626" s="27"/>
      <c r="X626" s="65"/>
      <c r="Y626" s="65"/>
      <c r="Z626" s="66"/>
      <c r="AA626" s="67"/>
      <c r="AB626" s="67"/>
      <c r="AC626" s="68"/>
      <c r="AD626" s="67"/>
      <c r="AE626" s="72"/>
      <c r="AF626" s="34"/>
      <c r="AG626" s="69"/>
      <c r="AH626" s="37"/>
      <c r="AI626" s="37"/>
      <c r="AJ626" s="37"/>
      <c r="AM626" s="70"/>
      <c r="AN626" s="70"/>
      <c r="AO626" s="70"/>
      <c r="AQ626" s="72"/>
      <c r="AR626" s="73"/>
      <c r="AS626" s="51"/>
      <c r="AU626" s="73"/>
      <c r="AV626" s="73"/>
      <c r="AW626" s="110"/>
      <c r="AX626" s="46">
        <f>IF([1]!Contratacion2023[[#This Row],[ADICIÓN/PRÓRROGA]]="NO","N/A",[1]!Contratacion2023[[#This Row],[FECHA FIN PRORROGA]])</f>
        <v>0</v>
      </c>
      <c r="AY626" s="59"/>
      <c r="AZ626" s="59"/>
      <c r="BA626" s="59"/>
      <c r="BB626" s="47"/>
      <c r="BC626" s="59"/>
      <c r="BD626" s="59"/>
      <c r="BE626" s="48">
        <f>[1]!Contratacion2023[[#This Row],[VALOR TOTAL DEL CONTRATO]]-[1]!Contratacion2023[[#This Row],[VALOR VIGENTE]]</f>
        <v>0</v>
      </c>
      <c r="BJ626" s="51"/>
      <c r="BL626" s="73"/>
      <c r="BM626" s="51"/>
    </row>
    <row r="627" spans="1:65" x14ac:dyDescent="0.25">
      <c r="A627" s="53"/>
      <c r="H627" s="203"/>
      <c r="I627" s="57"/>
      <c r="K627" s="58"/>
      <c r="L627" s="59"/>
      <c r="N627" s="59"/>
      <c r="O627" s="61"/>
      <c r="P627" s="55"/>
      <c r="Q627" s="57"/>
      <c r="R627" s="62"/>
      <c r="S627" s="59"/>
      <c r="T627" s="63"/>
      <c r="U627" s="123"/>
      <c r="V627" s="64"/>
      <c r="W627" s="27"/>
      <c r="X627" s="65"/>
      <c r="Y627" s="65"/>
      <c r="Z627" s="66"/>
      <c r="AA627" s="67"/>
      <c r="AB627" s="67"/>
      <c r="AC627" s="68"/>
      <c r="AD627" s="67"/>
      <c r="AE627" s="72"/>
      <c r="AF627" s="34"/>
      <c r="AG627" s="69"/>
      <c r="AH627" s="37"/>
      <c r="AI627" s="37"/>
      <c r="AJ627" s="37"/>
      <c r="AM627" s="70"/>
      <c r="AN627" s="70"/>
      <c r="AO627" s="70"/>
      <c r="AQ627" s="72"/>
      <c r="AR627" s="73"/>
      <c r="AS627" s="51"/>
      <c r="AU627" s="73"/>
      <c r="AV627" s="73"/>
      <c r="AW627" s="110"/>
      <c r="AX627" s="46">
        <f>IF([1]!Contratacion2023[[#This Row],[ADICIÓN/PRÓRROGA]]="NO","N/A",[1]!Contratacion2023[[#This Row],[FECHA FIN PRORROGA]])</f>
        <v>0</v>
      </c>
      <c r="AY627" s="59"/>
      <c r="AZ627" s="59"/>
      <c r="BA627" s="59"/>
      <c r="BB627" s="47"/>
      <c r="BC627" s="59"/>
      <c r="BD627" s="59"/>
      <c r="BE627" s="48">
        <f>[1]!Contratacion2023[[#This Row],[VALOR TOTAL DEL CONTRATO]]-[1]!Contratacion2023[[#This Row],[VALOR VIGENTE]]</f>
        <v>0</v>
      </c>
      <c r="BJ627" s="51"/>
      <c r="BL627" s="73"/>
      <c r="BM627" s="51"/>
    </row>
    <row r="628" spans="1:65" x14ac:dyDescent="0.25">
      <c r="A628" s="53"/>
      <c r="H628" s="203"/>
      <c r="I628" s="57"/>
      <c r="K628" s="58"/>
      <c r="L628" s="59"/>
      <c r="N628" s="59"/>
      <c r="O628" s="61"/>
      <c r="P628" s="55"/>
      <c r="Q628" s="57"/>
      <c r="R628" s="62"/>
      <c r="S628" s="59"/>
      <c r="T628" s="63"/>
      <c r="U628" s="123"/>
      <c r="V628" s="64"/>
      <c r="W628" s="27"/>
      <c r="X628" s="65"/>
      <c r="Y628" s="65"/>
      <c r="Z628" s="66"/>
      <c r="AA628" s="67"/>
      <c r="AB628" s="67"/>
      <c r="AC628" s="68"/>
      <c r="AD628" s="67"/>
      <c r="AE628" s="72"/>
      <c r="AF628" s="34"/>
      <c r="AG628" s="69"/>
      <c r="AH628" s="37"/>
      <c r="AI628" s="37"/>
      <c r="AJ628" s="37"/>
      <c r="AM628" s="70"/>
      <c r="AN628" s="70"/>
      <c r="AO628" s="70"/>
      <c r="AQ628" s="72"/>
      <c r="AR628" s="73"/>
      <c r="AS628" s="51"/>
      <c r="AU628" s="73"/>
      <c r="AV628" s="73"/>
      <c r="AW628" s="110"/>
      <c r="AX628" s="46">
        <f>IF([1]!Contratacion2023[[#This Row],[ADICIÓN/PRÓRROGA]]="NO","N/A",[1]!Contratacion2023[[#This Row],[FECHA FIN PRORROGA]])</f>
        <v>0</v>
      </c>
      <c r="AY628" s="59"/>
      <c r="AZ628" s="59"/>
      <c r="BA628" s="59"/>
      <c r="BB628" s="47"/>
      <c r="BC628" s="59"/>
      <c r="BD628" s="59"/>
      <c r="BE628" s="48">
        <f>[1]!Contratacion2023[[#This Row],[VALOR TOTAL DEL CONTRATO]]-[1]!Contratacion2023[[#This Row],[VALOR VIGENTE]]</f>
        <v>0</v>
      </c>
      <c r="BJ628" s="51"/>
      <c r="BL628" s="73"/>
      <c r="BM628" s="51"/>
    </row>
    <row r="629" spans="1:65" x14ac:dyDescent="0.25">
      <c r="A629" s="53"/>
      <c r="H629" s="203"/>
      <c r="I629" s="57"/>
      <c r="K629" s="58"/>
      <c r="L629" s="59"/>
      <c r="N629" s="59"/>
      <c r="O629" s="61"/>
      <c r="P629" s="55"/>
      <c r="Q629" s="57"/>
      <c r="R629" s="62"/>
      <c r="S629" s="59"/>
      <c r="T629" s="63"/>
      <c r="U629" s="123"/>
      <c r="V629" s="64"/>
      <c r="W629" s="27"/>
      <c r="X629" s="65"/>
      <c r="Y629" s="65"/>
      <c r="Z629" s="66"/>
      <c r="AA629" s="67"/>
      <c r="AB629" s="67"/>
      <c r="AC629" s="68"/>
      <c r="AD629" s="67"/>
      <c r="AE629" s="72"/>
      <c r="AF629" s="34"/>
      <c r="AG629" s="69"/>
      <c r="AH629" s="37"/>
      <c r="AI629" s="37"/>
      <c r="AJ629" s="37"/>
      <c r="AM629" s="70"/>
      <c r="AN629" s="70"/>
      <c r="AO629" s="70"/>
      <c r="AQ629" s="72"/>
      <c r="AR629" s="73"/>
      <c r="AS629" s="51"/>
      <c r="AU629" s="73"/>
      <c r="AV629" s="73"/>
      <c r="AW629" s="110"/>
      <c r="AX629" s="46">
        <f>IF([1]!Contratacion2023[[#This Row],[ADICIÓN/PRÓRROGA]]="NO","N/A",[1]!Contratacion2023[[#This Row],[FECHA FIN PRORROGA]])</f>
        <v>0</v>
      </c>
      <c r="AY629" s="59"/>
      <c r="AZ629" s="59"/>
      <c r="BA629" s="59"/>
      <c r="BB629" s="47"/>
      <c r="BC629" s="59"/>
      <c r="BD629" s="59"/>
      <c r="BE629" s="48">
        <f>[1]!Contratacion2023[[#This Row],[VALOR TOTAL DEL CONTRATO]]-[1]!Contratacion2023[[#This Row],[VALOR VIGENTE]]</f>
        <v>0</v>
      </c>
      <c r="BJ629" s="51"/>
      <c r="BL629" s="73"/>
      <c r="BM629" s="51"/>
    </row>
    <row r="630" spans="1:65" x14ac:dyDescent="0.25">
      <c r="A630" s="53"/>
      <c r="H630" s="203"/>
      <c r="I630" s="57"/>
      <c r="K630" s="58"/>
      <c r="L630" s="59"/>
      <c r="N630" s="59"/>
      <c r="O630" s="61"/>
      <c r="P630" s="55"/>
      <c r="Q630" s="57"/>
      <c r="R630" s="62"/>
      <c r="S630" s="59"/>
      <c r="T630" s="63"/>
      <c r="U630" s="123"/>
      <c r="V630" s="64"/>
      <c r="W630" s="27"/>
      <c r="X630" s="65"/>
      <c r="Y630" s="65"/>
      <c r="Z630" s="66"/>
      <c r="AA630" s="67"/>
      <c r="AB630" s="67"/>
      <c r="AC630" s="68"/>
      <c r="AD630" s="67"/>
      <c r="AE630" s="72"/>
      <c r="AF630" s="34"/>
      <c r="AG630" s="69"/>
      <c r="AH630" s="37"/>
      <c r="AI630" s="37"/>
      <c r="AJ630" s="37"/>
      <c r="AM630" s="70"/>
      <c r="AN630" s="70"/>
      <c r="AO630" s="70"/>
      <c r="AQ630" s="72"/>
      <c r="AR630" s="73"/>
      <c r="AS630" s="51"/>
      <c r="AU630" s="73"/>
      <c r="AV630" s="73"/>
      <c r="AW630" s="110"/>
      <c r="AX630" s="46">
        <f>IF([1]!Contratacion2023[[#This Row],[ADICIÓN/PRÓRROGA]]="NO","N/A",[1]!Contratacion2023[[#This Row],[FECHA FIN PRORROGA]])</f>
        <v>0</v>
      </c>
      <c r="AY630" s="59"/>
      <c r="AZ630" s="59"/>
      <c r="BA630" s="59"/>
      <c r="BB630" s="47"/>
      <c r="BC630" s="59"/>
      <c r="BD630" s="59"/>
      <c r="BE630" s="48">
        <f>[1]!Contratacion2023[[#This Row],[VALOR TOTAL DEL CONTRATO]]-[1]!Contratacion2023[[#This Row],[VALOR VIGENTE]]</f>
        <v>0</v>
      </c>
      <c r="BJ630" s="51"/>
      <c r="BL630" s="73"/>
      <c r="BM630" s="51"/>
    </row>
    <row r="631" spans="1:65" x14ac:dyDescent="0.25">
      <c r="A631" s="53"/>
      <c r="H631" s="203"/>
      <c r="I631" s="57"/>
      <c r="K631" s="58"/>
      <c r="L631" s="59"/>
      <c r="N631" s="59"/>
      <c r="O631" s="61"/>
      <c r="P631" s="55"/>
      <c r="Q631" s="57"/>
      <c r="R631" s="62"/>
      <c r="S631" s="59"/>
      <c r="T631" s="63"/>
      <c r="U631" s="123"/>
      <c r="V631" s="64"/>
      <c r="W631" s="27"/>
      <c r="X631" s="65"/>
      <c r="Y631" s="65"/>
      <c r="Z631" s="66"/>
      <c r="AA631" s="67"/>
      <c r="AB631" s="67"/>
      <c r="AC631" s="68"/>
      <c r="AD631" s="67"/>
      <c r="AE631" s="72"/>
      <c r="AF631" s="34"/>
      <c r="AG631" s="69"/>
      <c r="AH631" s="37"/>
      <c r="AI631" s="37"/>
      <c r="AJ631" s="37"/>
      <c r="AM631" s="70"/>
      <c r="AN631" s="70"/>
      <c r="AO631" s="70"/>
      <c r="AQ631" s="72"/>
      <c r="AR631" s="73"/>
      <c r="AS631" s="51"/>
      <c r="AU631" s="73"/>
      <c r="AV631" s="73"/>
      <c r="AW631" s="110"/>
      <c r="AX631" s="46">
        <f>IF([1]!Contratacion2023[[#This Row],[ADICIÓN/PRÓRROGA]]="NO","N/A",[1]!Contratacion2023[[#This Row],[FECHA FIN PRORROGA]])</f>
        <v>0</v>
      </c>
      <c r="AY631" s="59"/>
      <c r="AZ631" s="59"/>
      <c r="BA631" s="59"/>
      <c r="BB631" s="47"/>
      <c r="BC631" s="59"/>
      <c r="BD631" s="59"/>
      <c r="BE631" s="48">
        <f>[1]!Contratacion2023[[#This Row],[VALOR TOTAL DEL CONTRATO]]-[1]!Contratacion2023[[#This Row],[VALOR VIGENTE]]</f>
        <v>0</v>
      </c>
      <c r="BJ631" s="51"/>
      <c r="BL631" s="73"/>
      <c r="BM631" s="51"/>
    </row>
    <row r="632" spans="1:65" x14ac:dyDescent="0.25">
      <c r="A632" s="53"/>
      <c r="H632" s="203"/>
      <c r="I632" s="57"/>
      <c r="K632" s="58"/>
      <c r="L632" s="59"/>
      <c r="N632" s="59"/>
      <c r="O632" s="61"/>
      <c r="P632" s="55"/>
      <c r="Q632" s="57"/>
      <c r="R632" s="62"/>
      <c r="S632" s="59"/>
      <c r="T632" s="63"/>
      <c r="U632" s="123"/>
      <c r="V632" s="64"/>
      <c r="W632" s="27"/>
      <c r="X632" s="65"/>
      <c r="Y632" s="65"/>
      <c r="Z632" s="66"/>
      <c r="AA632" s="67"/>
      <c r="AB632" s="67"/>
      <c r="AC632" s="68"/>
      <c r="AD632" s="67"/>
      <c r="AE632" s="72"/>
      <c r="AF632" s="34"/>
      <c r="AG632" s="69"/>
      <c r="AH632" s="37"/>
      <c r="AI632" s="37"/>
      <c r="AJ632" s="37"/>
      <c r="AM632" s="70"/>
      <c r="AN632" s="70"/>
      <c r="AO632" s="70"/>
      <c r="AQ632" s="72"/>
      <c r="AR632" s="73"/>
      <c r="AS632" s="51"/>
      <c r="AU632" s="73"/>
      <c r="AV632" s="73"/>
      <c r="AW632" s="110"/>
      <c r="AX632" s="46">
        <f>IF([1]!Contratacion2023[[#This Row],[ADICIÓN/PRÓRROGA]]="NO","N/A",[1]!Contratacion2023[[#This Row],[FECHA FIN PRORROGA]])</f>
        <v>0</v>
      </c>
      <c r="AY632" s="59"/>
      <c r="AZ632" s="59"/>
      <c r="BA632" s="59"/>
      <c r="BB632" s="47"/>
      <c r="BC632" s="59"/>
      <c r="BD632" s="59"/>
      <c r="BE632" s="48">
        <f>[1]!Contratacion2023[[#This Row],[VALOR TOTAL DEL CONTRATO]]-[1]!Contratacion2023[[#This Row],[VALOR VIGENTE]]</f>
        <v>0</v>
      </c>
      <c r="BJ632" s="51"/>
      <c r="BL632" s="73"/>
      <c r="BM632" s="51"/>
    </row>
    <row r="633" spans="1:65" x14ac:dyDescent="0.25">
      <c r="A633" s="53"/>
      <c r="H633" s="203"/>
      <c r="I633" s="57"/>
      <c r="K633" s="58"/>
      <c r="L633" s="59"/>
      <c r="N633" s="59"/>
      <c r="O633" s="61"/>
      <c r="P633" s="55"/>
      <c r="Q633" s="57"/>
      <c r="R633" s="62"/>
      <c r="S633" s="59"/>
      <c r="T633" s="63"/>
      <c r="U633" s="123"/>
      <c r="V633" s="64"/>
      <c r="W633" s="27"/>
      <c r="X633" s="65"/>
      <c r="Y633" s="65"/>
      <c r="Z633" s="66"/>
      <c r="AA633" s="67"/>
      <c r="AB633" s="67"/>
      <c r="AC633" s="68"/>
      <c r="AD633" s="67"/>
      <c r="AE633" s="72"/>
      <c r="AF633" s="34"/>
      <c r="AG633" s="69"/>
      <c r="AH633" s="37"/>
      <c r="AI633" s="37"/>
      <c r="AJ633" s="37"/>
      <c r="AM633" s="70"/>
      <c r="AN633" s="70"/>
      <c r="AO633" s="70"/>
      <c r="AQ633" s="72"/>
      <c r="AR633" s="73"/>
      <c r="AS633" s="51"/>
      <c r="AU633" s="73"/>
      <c r="AV633" s="73"/>
      <c r="AW633" s="110"/>
      <c r="AX633" s="46">
        <f>IF([1]!Contratacion2023[[#This Row],[ADICIÓN/PRÓRROGA]]="NO","N/A",[1]!Contratacion2023[[#This Row],[FECHA FIN PRORROGA]])</f>
        <v>0</v>
      </c>
      <c r="AY633" s="59"/>
      <c r="AZ633" s="59"/>
      <c r="BA633" s="59"/>
      <c r="BB633" s="47"/>
      <c r="BC633" s="59"/>
      <c r="BD633" s="59"/>
      <c r="BE633" s="48">
        <f>[1]!Contratacion2023[[#This Row],[VALOR TOTAL DEL CONTRATO]]-[1]!Contratacion2023[[#This Row],[VALOR VIGENTE]]</f>
        <v>0</v>
      </c>
      <c r="BJ633" s="51"/>
      <c r="BL633" s="73"/>
      <c r="BM633" s="51"/>
    </row>
    <row r="634" spans="1:65" x14ac:dyDescent="0.25">
      <c r="A634" s="53"/>
      <c r="H634" s="203"/>
      <c r="I634" s="57"/>
      <c r="K634" s="58"/>
      <c r="L634" s="59"/>
      <c r="N634" s="59"/>
      <c r="O634" s="61"/>
      <c r="P634" s="55"/>
      <c r="Q634" s="57"/>
      <c r="R634" s="62"/>
      <c r="S634" s="59"/>
      <c r="T634" s="63"/>
      <c r="U634" s="123"/>
      <c r="V634" s="64"/>
      <c r="W634" s="27"/>
      <c r="X634" s="65"/>
      <c r="Y634" s="65"/>
      <c r="Z634" s="66"/>
      <c r="AA634" s="67"/>
      <c r="AB634" s="67"/>
      <c r="AC634" s="68"/>
      <c r="AD634" s="67"/>
      <c r="AE634" s="72"/>
      <c r="AF634" s="34"/>
      <c r="AG634" s="69"/>
      <c r="AH634" s="37"/>
      <c r="AI634" s="37"/>
      <c r="AJ634" s="37"/>
      <c r="AM634" s="70"/>
      <c r="AN634" s="70"/>
      <c r="AO634" s="70"/>
      <c r="AQ634" s="72"/>
      <c r="AR634" s="73"/>
      <c r="AS634" s="51"/>
      <c r="AU634" s="73"/>
      <c r="AV634" s="73"/>
      <c r="AW634" s="110"/>
      <c r="AX634" s="46">
        <f>IF([1]!Contratacion2023[[#This Row],[ADICIÓN/PRÓRROGA]]="NO","N/A",[1]!Contratacion2023[[#This Row],[FECHA FIN PRORROGA]])</f>
        <v>0</v>
      </c>
      <c r="AY634" s="59"/>
      <c r="AZ634" s="59"/>
      <c r="BA634" s="59"/>
      <c r="BB634" s="47"/>
      <c r="BC634" s="59"/>
      <c r="BD634" s="59"/>
      <c r="BE634" s="48">
        <f>[1]!Contratacion2023[[#This Row],[VALOR TOTAL DEL CONTRATO]]-[1]!Contratacion2023[[#This Row],[VALOR VIGENTE]]</f>
        <v>0</v>
      </c>
      <c r="BJ634" s="51"/>
      <c r="BL634" s="73"/>
      <c r="BM634" s="51"/>
    </row>
    <row r="635" spans="1:65" x14ac:dyDescent="0.25">
      <c r="A635" s="53"/>
      <c r="H635" s="203"/>
      <c r="I635" s="57"/>
      <c r="K635" s="58"/>
      <c r="L635" s="59"/>
      <c r="N635" s="59"/>
      <c r="O635" s="61"/>
      <c r="P635" s="55"/>
      <c r="Q635" s="57"/>
      <c r="R635" s="62"/>
      <c r="S635" s="59"/>
      <c r="T635" s="63"/>
      <c r="U635" s="123"/>
      <c r="V635" s="64"/>
      <c r="W635" s="27"/>
      <c r="X635" s="65"/>
      <c r="Y635" s="65"/>
      <c r="Z635" s="66"/>
      <c r="AA635" s="67"/>
      <c r="AB635" s="67"/>
      <c r="AC635" s="68"/>
      <c r="AD635" s="67"/>
      <c r="AE635" s="72"/>
      <c r="AF635" s="34"/>
      <c r="AG635" s="69"/>
      <c r="AH635" s="37"/>
      <c r="AI635" s="37"/>
      <c r="AJ635" s="37"/>
      <c r="AM635" s="70"/>
      <c r="AN635" s="70"/>
      <c r="AO635" s="70"/>
      <c r="AQ635" s="72"/>
      <c r="AR635" s="73"/>
      <c r="AS635" s="51"/>
      <c r="AU635" s="73"/>
      <c r="AV635" s="73"/>
      <c r="AW635" s="110"/>
      <c r="AX635" s="46">
        <f>IF([1]!Contratacion2023[[#This Row],[ADICIÓN/PRÓRROGA]]="NO","N/A",[1]!Contratacion2023[[#This Row],[FECHA FIN PRORROGA]])</f>
        <v>0</v>
      </c>
      <c r="AY635" s="59"/>
      <c r="AZ635" s="59"/>
      <c r="BA635" s="59"/>
      <c r="BB635" s="47"/>
      <c r="BC635" s="59"/>
      <c r="BD635" s="59"/>
      <c r="BE635" s="48">
        <f>[1]!Contratacion2023[[#This Row],[VALOR TOTAL DEL CONTRATO]]-[1]!Contratacion2023[[#This Row],[VALOR VIGENTE]]</f>
        <v>0</v>
      </c>
      <c r="BJ635" s="51"/>
      <c r="BL635" s="73"/>
      <c r="BM635" s="51"/>
    </row>
    <row r="636" spans="1:65" x14ac:dyDescent="0.25">
      <c r="A636" s="53"/>
      <c r="H636" s="203"/>
      <c r="I636" s="57"/>
      <c r="K636" s="58"/>
      <c r="L636" s="59"/>
      <c r="N636" s="59"/>
      <c r="O636" s="61"/>
      <c r="P636" s="55"/>
      <c r="Q636" s="57"/>
      <c r="R636" s="62"/>
      <c r="S636" s="59"/>
      <c r="T636" s="63"/>
      <c r="U636" s="123"/>
      <c r="V636" s="64"/>
      <c r="W636" s="27"/>
      <c r="X636" s="65"/>
      <c r="Y636" s="65"/>
      <c r="Z636" s="66"/>
      <c r="AA636" s="67"/>
      <c r="AB636" s="67"/>
      <c r="AC636" s="68"/>
      <c r="AD636" s="67"/>
      <c r="AE636" s="72"/>
      <c r="AF636" s="34"/>
      <c r="AG636" s="69"/>
      <c r="AH636" s="37"/>
      <c r="AI636" s="37"/>
      <c r="AJ636" s="37"/>
      <c r="AM636" s="70"/>
      <c r="AN636" s="70"/>
      <c r="AO636" s="70"/>
      <c r="AQ636" s="72"/>
      <c r="AR636" s="73"/>
      <c r="AS636" s="51"/>
      <c r="AU636" s="73"/>
      <c r="AV636" s="73"/>
      <c r="AW636" s="110"/>
      <c r="AX636" s="46">
        <f>IF([1]!Contratacion2023[[#This Row],[ADICIÓN/PRÓRROGA]]="NO","N/A",[1]!Contratacion2023[[#This Row],[FECHA FIN PRORROGA]])</f>
        <v>0</v>
      </c>
      <c r="AY636" s="59"/>
      <c r="AZ636" s="59"/>
      <c r="BA636" s="59"/>
      <c r="BB636" s="47"/>
      <c r="BC636" s="59"/>
      <c r="BD636" s="59"/>
      <c r="BE636" s="48">
        <f>[1]!Contratacion2023[[#This Row],[VALOR TOTAL DEL CONTRATO]]-[1]!Contratacion2023[[#This Row],[VALOR VIGENTE]]</f>
        <v>0</v>
      </c>
      <c r="BJ636" s="51"/>
      <c r="BL636" s="73"/>
      <c r="BM636" s="51"/>
    </row>
    <row r="637" spans="1:65" x14ac:dyDescent="0.25">
      <c r="A637" s="53"/>
      <c r="H637" s="203"/>
      <c r="I637" s="57"/>
      <c r="K637" s="58"/>
      <c r="L637" s="59"/>
      <c r="N637" s="59"/>
      <c r="O637" s="61"/>
      <c r="P637" s="55"/>
      <c r="Q637" s="57"/>
      <c r="R637" s="62"/>
      <c r="S637" s="59"/>
      <c r="T637" s="63"/>
      <c r="U637" s="123"/>
      <c r="V637" s="64"/>
      <c r="W637" s="27"/>
      <c r="X637" s="65"/>
      <c r="Y637" s="65"/>
      <c r="Z637" s="66"/>
      <c r="AA637" s="67"/>
      <c r="AB637" s="67"/>
      <c r="AC637" s="68"/>
      <c r="AD637" s="67"/>
      <c r="AE637" s="72"/>
      <c r="AF637" s="34"/>
      <c r="AG637" s="69"/>
      <c r="AH637" s="37"/>
      <c r="AI637" s="37"/>
      <c r="AJ637" s="37"/>
      <c r="AM637" s="70"/>
      <c r="AN637" s="70"/>
      <c r="AO637" s="70"/>
      <c r="AQ637" s="72"/>
      <c r="AR637" s="73"/>
      <c r="AS637" s="51"/>
      <c r="AU637" s="73"/>
      <c r="AV637" s="73"/>
      <c r="AW637" s="110"/>
      <c r="AX637" s="46">
        <f>IF([1]!Contratacion2023[[#This Row],[ADICIÓN/PRÓRROGA]]="NO","N/A",[1]!Contratacion2023[[#This Row],[FECHA FIN PRORROGA]])</f>
        <v>0</v>
      </c>
      <c r="AY637" s="59"/>
      <c r="AZ637" s="59"/>
      <c r="BA637" s="59"/>
      <c r="BB637" s="47"/>
      <c r="BC637" s="59"/>
      <c r="BD637" s="59"/>
      <c r="BE637" s="48">
        <f>[1]!Contratacion2023[[#This Row],[VALOR TOTAL DEL CONTRATO]]-[1]!Contratacion2023[[#This Row],[VALOR VIGENTE]]</f>
        <v>0</v>
      </c>
      <c r="BJ637" s="51"/>
      <c r="BL637" s="73"/>
      <c r="BM637" s="51"/>
    </row>
    <row r="638" spans="1:65" x14ac:dyDescent="0.25">
      <c r="A638" s="53"/>
      <c r="H638" s="203"/>
      <c r="I638" s="57"/>
      <c r="K638" s="58"/>
      <c r="L638" s="59"/>
      <c r="N638" s="59"/>
      <c r="O638" s="61"/>
      <c r="P638" s="55"/>
      <c r="Q638" s="57"/>
      <c r="R638" s="62"/>
      <c r="S638" s="59"/>
      <c r="T638" s="63"/>
      <c r="U638" s="123"/>
      <c r="V638" s="64"/>
      <c r="W638" s="27"/>
      <c r="X638" s="65"/>
      <c r="Y638" s="65"/>
      <c r="Z638" s="66"/>
      <c r="AA638" s="67"/>
      <c r="AB638" s="67"/>
      <c r="AC638" s="68"/>
      <c r="AD638" s="67"/>
      <c r="AE638" s="72"/>
      <c r="AF638" s="34"/>
      <c r="AG638" s="69"/>
      <c r="AH638" s="37"/>
      <c r="AI638" s="37"/>
      <c r="AJ638" s="37"/>
      <c r="AM638" s="70"/>
      <c r="AN638" s="70"/>
      <c r="AO638" s="70"/>
      <c r="AQ638" s="72"/>
      <c r="AR638" s="73"/>
      <c r="AS638" s="51"/>
      <c r="AU638" s="73"/>
      <c r="AV638" s="73"/>
      <c r="AW638" s="110"/>
      <c r="AX638" s="46">
        <f>IF([1]!Contratacion2023[[#This Row],[ADICIÓN/PRÓRROGA]]="NO","N/A",[1]!Contratacion2023[[#This Row],[FECHA FIN PRORROGA]])</f>
        <v>0</v>
      </c>
      <c r="AY638" s="59"/>
      <c r="AZ638" s="59"/>
      <c r="BA638" s="59"/>
      <c r="BB638" s="47"/>
      <c r="BC638" s="59"/>
      <c r="BD638" s="59"/>
      <c r="BE638" s="48">
        <f>[1]!Contratacion2023[[#This Row],[VALOR TOTAL DEL CONTRATO]]-[1]!Contratacion2023[[#This Row],[VALOR VIGENTE]]</f>
        <v>0</v>
      </c>
      <c r="BJ638" s="51"/>
      <c r="BL638" s="73"/>
      <c r="BM638" s="51"/>
    </row>
    <row r="639" spans="1:65" x14ac:dyDescent="0.25">
      <c r="A639" s="53"/>
      <c r="H639" s="203"/>
      <c r="I639" s="57"/>
      <c r="K639" s="58"/>
      <c r="L639" s="59"/>
      <c r="N639" s="59"/>
      <c r="O639" s="61"/>
      <c r="P639" s="55"/>
      <c r="Q639" s="57"/>
      <c r="R639" s="62"/>
      <c r="S639" s="59"/>
      <c r="T639" s="63"/>
      <c r="U639" s="123"/>
      <c r="V639" s="64"/>
      <c r="W639" s="27"/>
      <c r="X639" s="65"/>
      <c r="Y639" s="65"/>
      <c r="Z639" s="66"/>
      <c r="AA639" s="67"/>
      <c r="AB639" s="67"/>
      <c r="AC639" s="68"/>
      <c r="AD639" s="67"/>
      <c r="AE639" s="72"/>
      <c r="AF639" s="34"/>
      <c r="AG639" s="69"/>
      <c r="AH639" s="37"/>
      <c r="AI639" s="37"/>
      <c r="AJ639" s="37"/>
      <c r="AM639" s="70"/>
      <c r="AN639" s="70"/>
      <c r="AO639" s="70"/>
      <c r="AQ639" s="72"/>
      <c r="AR639" s="73"/>
      <c r="AS639" s="51"/>
      <c r="AU639" s="73"/>
      <c r="AV639" s="73"/>
      <c r="AW639" s="110"/>
      <c r="AX639" s="46">
        <f>IF([1]!Contratacion2023[[#This Row],[ADICIÓN/PRÓRROGA]]="NO","N/A",[1]!Contratacion2023[[#This Row],[FECHA FIN PRORROGA]])</f>
        <v>0</v>
      </c>
      <c r="AY639" s="59"/>
      <c r="AZ639" s="59"/>
      <c r="BA639" s="59"/>
      <c r="BB639" s="47"/>
      <c r="BC639" s="59"/>
      <c r="BD639" s="59"/>
      <c r="BE639" s="48">
        <f>[1]!Contratacion2023[[#This Row],[VALOR TOTAL DEL CONTRATO]]-[1]!Contratacion2023[[#This Row],[VALOR VIGENTE]]</f>
        <v>0</v>
      </c>
      <c r="BJ639" s="51"/>
      <c r="BL639" s="73"/>
      <c r="BM639" s="51"/>
    </row>
    <row r="640" spans="1:65" x14ac:dyDescent="0.25">
      <c r="A640" s="53"/>
      <c r="H640" s="203"/>
      <c r="I640" s="57"/>
      <c r="K640" s="58"/>
      <c r="L640" s="59"/>
      <c r="N640" s="59"/>
      <c r="O640" s="61"/>
      <c r="P640" s="55"/>
      <c r="Q640" s="57"/>
      <c r="R640" s="62"/>
      <c r="S640" s="59"/>
      <c r="T640" s="63"/>
      <c r="U640" s="123"/>
      <c r="V640" s="64"/>
      <c r="W640" s="27"/>
      <c r="X640" s="65"/>
      <c r="Y640" s="65"/>
      <c r="Z640" s="66"/>
      <c r="AA640" s="67"/>
      <c r="AB640" s="67"/>
      <c r="AC640" s="68"/>
      <c r="AD640" s="67"/>
      <c r="AE640" s="72"/>
      <c r="AF640" s="34"/>
      <c r="AG640" s="69"/>
      <c r="AH640" s="37"/>
      <c r="AI640" s="37"/>
      <c r="AJ640" s="37"/>
      <c r="AM640" s="70"/>
      <c r="AN640" s="70"/>
      <c r="AO640" s="70"/>
      <c r="AQ640" s="72"/>
      <c r="AR640" s="73"/>
      <c r="AS640" s="51"/>
      <c r="AU640" s="73"/>
      <c r="AV640" s="73"/>
      <c r="AW640" s="110"/>
      <c r="AX640" s="46">
        <f>IF([1]!Contratacion2023[[#This Row],[ADICIÓN/PRÓRROGA]]="NO","N/A",[1]!Contratacion2023[[#This Row],[FECHA FIN PRORROGA]])</f>
        <v>0</v>
      </c>
      <c r="AY640" s="59"/>
      <c r="AZ640" s="59"/>
      <c r="BA640" s="59"/>
      <c r="BB640" s="47"/>
      <c r="BC640" s="59"/>
      <c r="BD640" s="59"/>
      <c r="BE640" s="48">
        <f>[1]!Contratacion2023[[#This Row],[VALOR TOTAL DEL CONTRATO]]-[1]!Contratacion2023[[#This Row],[VALOR VIGENTE]]</f>
        <v>0</v>
      </c>
      <c r="BJ640" s="51"/>
      <c r="BL640" s="73"/>
      <c r="BM640" s="51"/>
    </row>
    <row r="641" spans="1:65" x14ac:dyDescent="0.25">
      <c r="A641" s="53"/>
      <c r="H641" s="203"/>
      <c r="I641" s="57"/>
      <c r="K641" s="58"/>
      <c r="L641" s="59"/>
      <c r="N641" s="59"/>
      <c r="O641" s="61"/>
      <c r="P641" s="55"/>
      <c r="Q641" s="57"/>
      <c r="R641" s="62"/>
      <c r="S641" s="59"/>
      <c r="T641" s="63"/>
      <c r="U641" s="123"/>
      <c r="V641" s="64"/>
      <c r="W641" s="27"/>
      <c r="X641" s="65"/>
      <c r="Y641" s="65"/>
      <c r="Z641" s="66"/>
      <c r="AA641" s="67"/>
      <c r="AB641" s="67"/>
      <c r="AC641" s="68"/>
      <c r="AD641" s="67"/>
      <c r="AE641" s="72"/>
      <c r="AF641" s="34"/>
      <c r="AG641" s="69"/>
      <c r="AH641" s="37"/>
      <c r="AI641" s="37"/>
      <c r="AJ641" s="37"/>
      <c r="AM641" s="70"/>
      <c r="AN641" s="70"/>
      <c r="AO641" s="70"/>
      <c r="AQ641" s="72"/>
      <c r="AR641" s="73"/>
      <c r="AS641" s="51"/>
      <c r="AU641" s="73"/>
      <c r="AV641" s="73"/>
      <c r="AW641" s="110"/>
      <c r="AX641" s="46">
        <f>IF([1]!Contratacion2023[[#This Row],[ADICIÓN/PRÓRROGA]]="NO","N/A",[1]!Contratacion2023[[#This Row],[FECHA FIN PRORROGA]])</f>
        <v>0</v>
      </c>
      <c r="AY641" s="59"/>
      <c r="AZ641" s="59"/>
      <c r="BA641" s="59"/>
      <c r="BB641" s="47"/>
      <c r="BC641" s="59"/>
      <c r="BD641" s="59"/>
      <c r="BE641" s="48">
        <f>[1]!Contratacion2023[[#This Row],[VALOR TOTAL DEL CONTRATO]]-[1]!Contratacion2023[[#This Row],[VALOR VIGENTE]]</f>
        <v>0</v>
      </c>
      <c r="BJ641" s="51"/>
      <c r="BL641" s="73"/>
      <c r="BM641" s="51"/>
    </row>
    <row r="642" spans="1:65" x14ac:dyDescent="0.25">
      <c r="A642" s="53"/>
      <c r="H642" s="203"/>
      <c r="I642" s="57"/>
      <c r="K642" s="58"/>
      <c r="L642" s="59"/>
      <c r="N642" s="59"/>
      <c r="O642" s="61"/>
      <c r="P642" s="55"/>
      <c r="Q642" s="57"/>
      <c r="R642" s="62"/>
      <c r="S642" s="59"/>
      <c r="T642" s="63"/>
      <c r="U642" s="123"/>
      <c r="V642" s="64"/>
      <c r="W642" s="27"/>
      <c r="X642" s="65"/>
      <c r="Y642" s="65"/>
      <c r="Z642" s="66"/>
      <c r="AA642" s="67"/>
      <c r="AB642" s="67"/>
      <c r="AC642" s="68"/>
      <c r="AD642" s="67"/>
      <c r="AE642" s="72"/>
      <c r="AF642" s="34"/>
      <c r="AG642" s="69"/>
      <c r="AH642" s="37"/>
      <c r="AI642" s="37"/>
      <c r="AJ642" s="37"/>
      <c r="AM642" s="70"/>
      <c r="AN642" s="70"/>
      <c r="AO642" s="70"/>
      <c r="AQ642" s="72"/>
      <c r="AR642" s="73"/>
      <c r="AS642" s="51"/>
      <c r="AU642" s="73"/>
      <c r="AV642" s="73"/>
      <c r="AW642" s="110"/>
      <c r="AX642" s="46">
        <f>IF([1]!Contratacion2023[[#This Row],[ADICIÓN/PRÓRROGA]]="NO","N/A",[1]!Contratacion2023[[#This Row],[FECHA FIN PRORROGA]])</f>
        <v>0</v>
      </c>
      <c r="AY642" s="59"/>
      <c r="AZ642" s="59"/>
      <c r="BA642" s="59"/>
      <c r="BB642" s="47"/>
      <c r="BC642" s="59"/>
      <c r="BD642" s="59"/>
      <c r="BE642" s="48">
        <f>[1]!Contratacion2023[[#This Row],[VALOR TOTAL DEL CONTRATO]]-[1]!Contratacion2023[[#This Row],[VALOR VIGENTE]]</f>
        <v>0</v>
      </c>
      <c r="BJ642" s="51"/>
      <c r="BL642" s="73"/>
      <c r="BM642" s="51"/>
    </row>
    <row r="643" spans="1:65" x14ac:dyDescent="0.25">
      <c r="A643" s="53"/>
      <c r="H643" s="203"/>
      <c r="I643" s="57"/>
      <c r="K643" s="58"/>
      <c r="L643" s="59"/>
      <c r="N643" s="59"/>
      <c r="O643" s="61"/>
      <c r="P643" s="55"/>
      <c r="Q643" s="57"/>
      <c r="R643" s="62"/>
      <c r="S643" s="59"/>
      <c r="T643" s="63"/>
      <c r="U643" s="123"/>
      <c r="V643" s="64"/>
      <c r="W643" s="27"/>
      <c r="X643" s="65"/>
      <c r="Y643" s="65"/>
      <c r="Z643" s="66"/>
      <c r="AA643" s="67"/>
      <c r="AB643" s="67"/>
      <c r="AC643" s="68"/>
      <c r="AD643" s="67"/>
      <c r="AE643" s="72"/>
      <c r="AF643" s="34"/>
      <c r="AG643" s="69"/>
      <c r="AH643" s="37"/>
      <c r="AI643" s="37"/>
      <c r="AJ643" s="37"/>
      <c r="AM643" s="70"/>
      <c r="AN643" s="70"/>
      <c r="AO643" s="70"/>
      <c r="AQ643" s="72"/>
      <c r="AR643" s="73"/>
      <c r="AS643" s="51"/>
      <c r="AU643" s="73"/>
      <c r="AV643" s="73"/>
      <c r="AW643" s="110"/>
      <c r="AX643" s="46">
        <f>IF([1]!Contratacion2023[[#This Row],[ADICIÓN/PRÓRROGA]]="NO","N/A",[1]!Contratacion2023[[#This Row],[FECHA FIN PRORROGA]])</f>
        <v>0</v>
      </c>
      <c r="AY643" s="59"/>
      <c r="AZ643" s="59"/>
      <c r="BA643" s="59"/>
      <c r="BB643" s="47"/>
      <c r="BC643" s="59"/>
      <c r="BD643" s="59"/>
      <c r="BE643" s="48">
        <f>[1]!Contratacion2023[[#This Row],[VALOR TOTAL DEL CONTRATO]]-[1]!Contratacion2023[[#This Row],[VALOR VIGENTE]]</f>
        <v>0</v>
      </c>
      <c r="BJ643" s="51"/>
      <c r="BL643" s="73"/>
      <c r="BM643" s="51"/>
    </row>
    <row r="644" spans="1:65" x14ac:dyDescent="0.25">
      <c r="A644" s="53"/>
      <c r="H644" s="203"/>
      <c r="I644" s="57"/>
      <c r="K644" s="58"/>
      <c r="L644" s="59"/>
      <c r="N644" s="59"/>
      <c r="O644" s="61"/>
      <c r="P644" s="55"/>
      <c r="Q644" s="57"/>
      <c r="R644" s="62"/>
      <c r="S644" s="59"/>
      <c r="T644" s="63"/>
      <c r="U644" s="123"/>
      <c r="V644" s="64"/>
      <c r="W644" s="27"/>
      <c r="X644" s="65"/>
      <c r="Y644" s="65"/>
      <c r="Z644" s="66"/>
      <c r="AA644" s="67"/>
      <c r="AB644" s="67"/>
      <c r="AC644" s="68"/>
      <c r="AD644" s="67"/>
      <c r="AE644" s="72"/>
      <c r="AF644" s="34"/>
      <c r="AG644" s="69"/>
      <c r="AH644" s="37"/>
      <c r="AI644" s="37"/>
      <c r="AJ644" s="37"/>
      <c r="AM644" s="70"/>
      <c r="AN644" s="70"/>
      <c r="AO644" s="70"/>
      <c r="AQ644" s="72"/>
      <c r="AR644" s="73"/>
      <c r="AS644" s="51"/>
      <c r="AU644" s="73"/>
      <c r="AV644" s="73"/>
      <c r="AW644" s="110"/>
      <c r="AX644" s="46">
        <f>IF([1]!Contratacion2023[[#This Row],[ADICIÓN/PRÓRROGA]]="NO","N/A",[1]!Contratacion2023[[#This Row],[FECHA FIN PRORROGA]])</f>
        <v>0</v>
      </c>
      <c r="AY644" s="59"/>
      <c r="AZ644" s="59"/>
      <c r="BA644" s="59"/>
      <c r="BB644" s="47"/>
      <c r="BC644" s="59"/>
      <c r="BD644" s="59"/>
      <c r="BE644" s="48">
        <f>[1]!Contratacion2023[[#This Row],[VALOR TOTAL DEL CONTRATO]]-[1]!Contratacion2023[[#This Row],[VALOR VIGENTE]]</f>
        <v>0</v>
      </c>
      <c r="BJ644" s="51"/>
      <c r="BL644" s="73"/>
      <c r="BM644" s="51"/>
    </row>
    <row r="645" spans="1:65" x14ac:dyDescent="0.25">
      <c r="A645" s="53"/>
      <c r="H645" s="203"/>
      <c r="I645" s="57"/>
      <c r="K645" s="58"/>
      <c r="L645" s="59"/>
      <c r="N645" s="59"/>
      <c r="O645" s="61"/>
      <c r="P645" s="55"/>
      <c r="Q645" s="57"/>
      <c r="R645" s="62"/>
      <c r="S645" s="59"/>
      <c r="T645" s="63"/>
      <c r="U645" s="123"/>
      <c r="V645" s="64"/>
      <c r="W645" s="27"/>
      <c r="X645" s="65"/>
      <c r="Y645" s="65"/>
      <c r="Z645" s="66"/>
      <c r="AA645" s="67"/>
      <c r="AB645" s="67"/>
      <c r="AC645" s="68"/>
      <c r="AD645" s="67"/>
      <c r="AE645" s="72"/>
      <c r="AF645" s="34"/>
      <c r="AG645" s="69"/>
      <c r="AH645" s="37"/>
      <c r="AI645" s="37"/>
      <c r="AJ645" s="37"/>
      <c r="AM645" s="70"/>
      <c r="AN645" s="70"/>
      <c r="AO645" s="70"/>
      <c r="AQ645" s="72"/>
      <c r="AR645" s="73"/>
      <c r="AS645" s="51"/>
      <c r="AU645" s="73"/>
      <c r="AV645" s="73"/>
      <c r="AW645" s="110"/>
      <c r="AX645" s="46">
        <f>IF([1]!Contratacion2023[[#This Row],[ADICIÓN/PRÓRROGA]]="NO","N/A",[1]!Contratacion2023[[#This Row],[FECHA FIN PRORROGA]])</f>
        <v>0</v>
      </c>
      <c r="AY645" s="59"/>
      <c r="AZ645" s="59"/>
      <c r="BA645" s="59"/>
      <c r="BB645" s="47"/>
      <c r="BC645" s="59"/>
      <c r="BD645" s="59"/>
      <c r="BE645" s="48">
        <f>[1]!Contratacion2023[[#This Row],[VALOR TOTAL DEL CONTRATO]]-[1]!Contratacion2023[[#This Row],[VALOR VIGENTE]]</f>
        <v>0</v>
      </c>
      <c r="BJ645" s="51"/>
      <c r="BL645" s="73"/>
      <c r="BM645" s="51"/>
    </row>
    <row r="646" spans="1:65" x14ac:dyDescent="0.25">
      <c r="A646" s="53"/>
      <c r="H646" s="203"/>
      <c r="I646" s="57"/>
      <c r="K646" s="58"/>
      <c r="L646" s="59"/>
      <c r="N646" s="59"/>
      <c r="O646" s="61"/>
      <c r="P646" s="55"/>
      <c r="Q646" s="57"/>
      <c r="R646" s="62"/>
      <c r="S646" s="59"/>
      <c r="T646" s="63"/>
      <c r="U646" s="123"/>
      <c r="V646" s="64"/>
      <c r="W646" s="27"/>
      <c r="X646" s="65"/>
      <c r="Y646" s="65"/>
      <c r="Z646" s="66"/>
      <c r="AA646" s="67"/>
      <c r="AB646" s="67"/>
      <c r="AC646" s="68"/>
      <c r="AD646" s="67"/>
      <c r="AE646" s="72"/>
      <c r="AF646" s="34"/>
      <c r="AG646" s="69"/>
      <c r="AH646" s="37"/>
      <c r="AI646" s="37"/>
      <c r="AJ646" s="37"/>
      <c r="AM646" s="70"/>
      <c r="AN646" s="70"/>
      <c r="AO646" s="70"/>
      <c r="AQ646" s="72"/>
      <c r="AR646" s="73"/>
      <c r="AS646" s="51"/>
      <c r="AU646" s="73"/>
      <c r="AV646" s="73"/>
      <c r="AW646" s="110"/>
      <c r="AX646" s="46">
        <f>IF([1]!Contratacion2023[[#This Row],[ADICIÓN/PRÓRROGA]]="NO","N/A",[1]!Contratacion2023[[#This Row],[FECHA FIN PRORROGA]])</f>
        <v>0</v>
      </c>
      <c r="AY646" s="59"/>
      <c r="AZ646" s="59"/>
      <c r="BA646" s="59"/>
      <c r="BB646" s="47"/>
      <c r="BC646" s="59"/>
      <c r="BD646" s="59"/>
      <c r="BE646" s="48">
        <f>[1]!Contratacion2023[[#This Row],[VALOR TOTAL DEL CONTRATO]]-[1]!Contratacion2023[[#This Row],[VALOR VIGENTE]]</f>
        <v>0</v>
      </c>
      <c r="BJ646" s="51"/>
      <c r="BL646" s="73"/>
      <c r="BM646" s="51"/>
    </row>
    <row r="647" spans="1:65" x14ac:dyDescent="0.25">
      <c r="A647" s="53"/>
      <c r="H647" s="203"/>
      <c r="I647" s="57"/>
      <c r="K647" s="58"/>
      <c r="L647" s="59"/>
      <c r="N647" s="59"/>
      <c r="O647" s="61"/>
      <c r="P647" s="55"/>
      <c r="Q647" s="57"/>
      <c r="R647" s="62"/>
      <c r="S647" s="59"/>
      <c r="T647" s="63"/>
      <c r="U647" s="123"/>
      <c r="V647" s="64"/>
      <c r="W647" s="27"/>
      <c r="X647" s="65"/>
      <c r="Y647" s="65"/>
      <c r="Z647" s="66"/>
      <c r="AA647" s="67"/>
      <c r="AB647" s="67"/>
      <c r="AC647" s="68"/>
      <c r="AD647" s="67"/>
      <c r="AE647" s="72"/>
      <c r="AF647" s="34"/>
      <c r="AG647" s="69"/>
      <c r="AH647" s="37"/>
      <c r="AI647" s="37"/>
      <c r="AJ647" s="37"/>
      <c r="AM647" s="70"/>
      <c r="AN647" s="70"/>
      <c r="AO647" s="70"/>
      <c r="AQ647" s="72"/>
      <c r="AR647" s="73"/>
      <c r="AS647" s="51"/>
      <c r="AU647" s="73"/>
      <c r="AV647" s="73"/>
      <c r="AW647" s="110"/>
      <c r="AX647" s="46">
        <f>IF([1]!Contratacion2023[[#This Row],[ADICIÓN/PRÓRROGA]]="NO","N/A",[1]!Contratacion2023[[#This Row],[FECHA FIN PRORROGA]])</f>
        <v>0</v>
      </c>
      <c r="AY647" s="59"/>
      <c r="AZ647" s="59"/>
      <c r="BA647" s="59"/>
      <c r="BB647" s="47"/>
      <c r="BC647" s="59"/>
      <c r="BD647" s="59"/>
      <c r="BE647" s="48">
        <f>[1]!Contratacion2023[[#This Row],[VALOR TOTAL DEL CONTRATO]]-[1]!Contratacion2023[[#This Row],[VALOR VIGENTE]]</f>
        <v>0</v>
      </c>
      <c r="BJ647" s="51"/>
      <c r="BL647" s="73"/>
      <c r="BM647" s="51"/>
    </row>
    <row r="648" spans="1:65" x14ac:dyDescent="0.25">
      <c r="A648" s="53"/>
      <c r="H648" s="203"/>
      <c r="I648" s="57"/>
      <c r="K648" s="58"/>
      <c r="L648" s="59"/>
      <c r="N648" s="59"/>
      <c r="O648" s="61"/>
      <c r="P648" s="55"/>
      <c r="Q648" s="57"/>
      <c r="R648" s="62"/>
      <c r="S648" s="59"/>
      <c r="T648" s="63"/>
      <c r="U648" s="123"/>
      <c r="V648" s="64"/>
      <c r="W648" s="27"/>
      <c r="X648" s="65"/>
      <c r="Y648" s="65"/>
      <c r="Z648" s="66"/>
      <c r="AA648" s="67"/>
      <c r="AB648" s="67"/>
      <c r="AC648" s="68"/>
      <c r="AD648" s="67"/>
      <c r="AE648" s="72"/>
      <c r="AF648" s="34"/>
      <c r="AG648" s="69"/>
      <c r="AH648" s="37"/>
      <c r="AI648" s="37"/>
      <c r="AJ648" s="37"/>
      <c r="AM648" s="70"/>
      <c r="AN648" s="70"/>
      <c r="AO648" s="70"/>
      <c r="AQ648" s="72"/>
      <c r="AR648" s="73"/>
      <c r="AS648" s="51"/>
      <c r="AU648" s="73"/>
      <c r="AV648" s="73"/>
      <c r="AW648" s="110"/>
      <c r="AX648" s="46">
        <f>IF([1]!Contratacion2023[[#This Row],[ADICIÓN/PRÓRROGA]]="NO","N/A",[1]!Contratacion2023[[#This Row],[FECHA FIN PRORROGA]])</f>
        <v>0</v>
      </c>
      <c r="AY648" s="59"/>
      <c r="AZ648" s="59"/>
      <c r="BA648" s="59"/>
      <c r="BB648" s="47"/>
      <c r="BC648" s="59"/>
      <c r="BD648" s="59"/>
      <c r="BE648" s="48">
        <f>[1]!Contratacion2023[[#This Row],[VALOR TOTAL DEL CONTRATO]]-[1]!Contratacion2023[[#This Row],[VALOR VIGENTE]]</f>
        <v>0</v>
      </c>
      <c r="BJ648" s="51"/>
      <c r="BL648" s="73"/>
      <c r="BM648" s="51"/>
    </row>
    <row r="649" spans="1:65" x14ac:dyDescent="0.25">
      <c r="A649" s="53"/>
      <c r="H649" s="203"/>
      <c r="I649" s="57"/>
      <c r="K649" s="58"/>
      <c r="L649" s="59"/>
      <c r="N649" s="59"/>
      <c r="O649" s="61"/>
      <c r="P649" s="55"/>
      <c r="Q649" s="57"/>
      <c r="R649" s="62"/>
      <c r="S649" s="59"/>
      <c r="T649" s="63"/>
      <c r="U649" s="123"/>
      <c r="V649" s="64"/>
      <c r="W649" s="27"/>
      <c r="X649" s="65"/>
      <c r="Y649" s="65"/>
      <c r="Z649" s="66"/>
      <c r="AA649" s="67"/>
      <c r="AB649" s="67"/>
      <c r="AC649" s="68"/>
      <c r="AD649" s="67"/>
      <c r="AE649" s="72"/>
      <c r="AF649" s="34"/>
      <c r="AG649" s="69"/>
      <c r="AH649" s="37"/>
      <c r="AI649" s="37"/>
      <c r="AJ649" s="37"/>
      <c r="AM649" s="70"/>
      <c r="AN649" s="70"/>
      <c r="AO649" s="70"/>
      <c r="AQ649" s="72"/>
      <c r="AR649" s="73"/>
      <c r="AS649" s="51"/>
      <c r="AU649" s="73"/>
      <c r="AV649" s="73"/>
      <c r="AW649" s="110"/>
      <c r="AX649" s="46">
        <f>IF([1]!Contratacion2023[[#This Row],[ADICIÓN/PRÓRROGA]]="NO","N/A",[1]!Contratacion2023[[#This Row],[FECHA FIN PRORROGA]])</f>
        <v>0</v>
      </c>
      <c r="AY649" s="59"/>
      <c r="AZ649" s="59"/>
      <c r="BA649" s="59"/>
      <c r="BB649" s="47"/>
      <c r="BC649" s="59"/>
      <c r="BD649" s="59"/>
      <c r="BE649" s="48">
        <f>[1]!Contratacion2023[[#This Row],[VALOR TOTAL DEL CONTRATO]]-[1]!Contratacion2023[[#This Row],[VALOR VIGENTE]]</f>
        <v>0</v>
      </c>
      <c r="BJ649" s="51"/>
      <c r="BL649" s="73"/>
      <c r="BM649" s="51"/>
    </row>
    <row r="650" spans="1:65" x14ac:dyDescent="0.25">
      <c r="A650" s="53"/>
      <c r="H650" s="203"/>
      <c r="I650" s="57"/>
      <c r="K650" s="58"/>
      <c r="L650" s="59"/>
      <c r="N650" s="59"/>
      <c r="O650" s="61"/>
      <c r="P650" s="55"/>
      <c r="Q650" s="57"/>
      <c r="R650" s="62"/>
      <c r="S650" s="59"/>
      <c r="T650" s="63"/>
      <c r="U650" s="123"/>
      <c r="V650" s="64"/>
      <c r="W650" s="27"/>
      <c r="X650" s="65"/>
      <c r="Y650" s="65"/>
      <c r="Z650" s="66"/>
      <c r="AA650" s="67"/>
      <c r="AB650" s="67"/>
      <c r="AC650" s="68"/>
      <c r="AD650" s="67"/>
      <c r="AE650" s="72"/>
      <c r="AF650" s="34"/>
      <c r="AG650" s="69"/>
      <c r="AH650" s="37"/>
      <c r="AI650" s="37"/>
      <c r="AJ650" s="37"/>
      <c r="AM650" s="70"/>
      <c r="AN650" s="70"/>
      <c r="AO650" s="70"/>
      <c r="AQ650" s="72"/>
      <c r="AR650" s="73"/>
      <c r="AS650" s="51"/>
      <c r="AU650" s="73"/>
      <c r="AV650" s="73"/>
      <c r="AW650" s="110"/>
      <c r="AX650" s="46">
        <f>IF([1]!Contratacion2023[[#This Row],[ADICIÓN/PRÓRROGA]]="NO","N/A",[1]!Contratacion2023[[#This Row],[FECHA FIN PRORROGA]])</f>
        <v>0</v>
      </c>
      <c r="AY650" s="59"/>
      <c r="AZ650" s="59"/>
      <c r="BA650" s="59"/>
      <c r="BB650" s="47"/>
      <c r="BC650" s="59"/>
      <c r="BD650" s="59"/>
      <c r="BE650" s="48">
        <f>[1]!Contratacion2023[[#This Row],[VALOR TOTAL DEL CONTRATO]]-[1]!Contratacion2023[[#This Row],[VALOR VIGENTE]]</f>
        <v>0</v>
      </c>
      <c r="BJ650" s="51"/>
      <c r="BL650" s="73"/>
      <c r="BM650" s="51"/>
    </row>
    <row r="651" spans="1:65" x14ac:dyDescent="0.25">
      <c r="A651" s="53"/>
      <c r="H651" s="203"/>
      <c r="I651" s="57"/>
      <c r="K651" s="58"/>
      <c r="L651" s="59"/>
      <c r="N651" s="59"/>
      <c r="O651" s="61"/>
      <c r="P651" s="55"/>
      <c r="Q651" s="57"/>
      <c r="R651" s="62"/>
      <c r="S651" s="59"/>
      <c r="T651" s="63"/>
      <c r="U651" s="123"/>
      <c r="V651" s="64"/>
      <c r="W651" s="27"/>
      <c r="X651" s="65"/>
      <c r="Y651" s="65"/>
      <c r="Z651" s="66"/>
      <c r="AA651" s="67"/>
      <c r="AB651" s="67"/>
      <c r="AC651" s="68"/>
      <c r="AD651" s="67"/>
      <c r="AE651" s="72"/>
      <c r="AF651" s="34"/>
      <c r="AG651" s="69"/>
      <c r="AH651" s="37"/>
      <c r="AI651" s="37"/>
      <c r="AJ651" s="37"/>
      <c r="AM651" s="70"/>
      <c r="AN651" s="70"/>
      <c r="AO651" s="70"/>
      <c r="AQ651" s="72"/>
      <c r="AR651" s="73"/>
      <c r="AS651" s="51"/>
      <c r="AU651" s="73"/>
      <c r="AV651" s="73"/>
      <c r="AW651" s="110"/>
      <c r="AX651" s="46">
        <f>IF([1]!Contratacion2023[[#This Row],[ADICIÓN/PRÓRROGA]]="NO","N/A",[1]!Contratacion2023[[#This Row],[FECHA FIN PRORROGA]])</f>
        <v>0</v>
      </c>
      <c r="AY651" s="59"/>
      <c r="AZ651" s="59"/>
      <c r="BA651" s="59"/>
      <c r="BB651" s="47"/>
      <c r="BC651" s="59"/>
      <c r="BD651" s="59"/>
      <c r="BE651" s="48">
        <f>[1]!Contratacion2023[[#This Row],[VALOR TOTAL DEL CONTRATO]]-[1]!Contratacion2023[[#This Row],[VALOR VIGENTE]]</f>
        <v>0</v>
      </c>
      <c r="BJ651" s="51"/>
      <c r="BL651" s="73"/>
      <c r="BM651" s="51"/>
    </row>
    <row r="652" spans="1:65" x14ac:dyDescent="0.25">
      <c r="A652" s="53"/>
      <c r="H652" s="203"/>
      <c r="I652" s="57"/>
      <c r="K652" s="58"/>
      <c r="L652" s="59"/>
      <c r="N652" s="59"/>
      <c r="O652" s="61"/>
      <c r="P652" s="55"/>
      <c r="Q652" s="57"/>
      <c r="R652" s="62"/>
      <c r="S652" s="59"/>
      <c r="T652" s="63"/>
      <c r="U652" s="123"/>
      <c r="V652" s="64"/>
      <c r="W652" s="27"/>
      <c r="X652" s="65"/>
      <c r="Y652" s="65"/>
      <c r="Z652" s="66"/>
      <c r="AA652" s="67"/>
      <c r="AB652" s="67"/>
      <c r="AC652" s="68"/>
      <c r="AD652" s="67"/>
      <c r="AE652" s="72"/>
      <c r="AF652" s="34"/>
      <c r="AG652" s="69"/>
      <c r="AH652" s="37"/>
      <c r="AI652" s="37"/>
      <c r="AJ652" s="37"/>
      <c r="AM652" s="70"/>
      <c r="AN652" s="70"/>
      <c r="AO652" s="70"/>
      <c r="AQ652" s="72"/>
      <c r="AR652" s="73"/>
      <c r="AS652" s="51"/>
      <c r="AU652" s="73"/>
      <c r="AV652" s="73"/>
      <c r="AW652" s="110"/>
      <c r="AX652" s="46">
        <f>IF([1]!Contratacion2023[[#This Row],[ADICIÓN/PRÓRROGA]]="NO","N/A",[1]!Contratacion2023[[#This Row],[FECHA FIN PRORROGA]])</f>
        <v>0</v>
      </c>
      <c r="AY652" s="59"/>
      <c r="AZ652" s="59"/>
      <c r="BA652" s="59"/>
      <c r="BB652" s="47"/>
      <c r="BC652" s="59"/>
      <c r="BD652" s="59"/>
      <c r="BE652" s="48">
        <f>[1]!Contratacion2023[[#This Row],[VALOR TOTAL DEL CONTRATO]]-[1]!Contratacion2023[[#This Row],[VALOR VIGENTE]]</f>
        <v>0</v>
      </c>
      <c r="BJ652" s="51"/>
      <c r="BL652" s="73"/>
      <c r="BM652" s="51"/>
    </row>
    <row r="653" spans="1:65" x14ac:dyDescent="0.25">
      <c r="A653" s="53"/>
      <c r="H653" s="203"/>
      <c r="I653" s="57"/>
      <c r="K653" s="58"/>
      <c r="L653" s="59"/>
      <c r="N653" s="59"/>
      <c r="O653" s="61"/>
      <c r="P653" s="55"/>
      <c r="Q653" s="57"/>
      <c r="R653" s="62"/>
      <c r="S653" s="59"/>
      <c r="T653" s="63"/>
      <c r="U653" s="123"/>
      <c r="V653" s="64"/>
      <c r="W653" s="27"/>
      <c r="X653" s="65"/>
      <c r="Y653" s="65"/>
      <c r="Z653" s="66"/>
      <c r="AA653" s="67"/>
      <c r="AB653" s="67"/>
      <c r="AC653" s="68"/>
      <c r="AD653" s="67"/>
      <c r="AE653" s="72"/>
      <c r="AF653" s="34"/>
      <c r="AG653" s="69"/>
      <c r="AH653" s="37"/>
      <c r="AI653" s="37"/>
      <c r="AJ653" s="37"/>
      <c r="AM653" s="70"/>
      <c r="AN653" s="70"/>
      <c r="AO653" s="70"/>
      <c r="AQ653" s="72"/>
      <c r="AR653" s="73"/>
      <c r="AS653" s="51"/>
      <c r="AU653" s="73"/>
      <c r="AV653" s="73"/>
      <c r="AW653" s="110"/>
      <c r="AX653" s="46">
        <f>IF([1]!Contratacion2023[[#This Row],[ADICIÓN/PRÓRROGA]]="NO","N/A",[1]!Contratacion2023[[#This Row],[FECHA FIN PRORROGA]])</f>
        <v>0</v>
      </c>
      <c r="AY653" s="59"/>
      <c r="AZ653" s="59"/>
      <c r="BA653" s="59"/>
      <c r="BB653" s="47"/>
      <c r="BC653" s="59"/>
      <c r="BD653" s="59"/>
      <c r="BE653" s="48">
        <f>[1]!Contratacion2023[[#This Row],[VALOR TOTAL DEL CONTRATO]]-[1]!Contratacion2023[[#This Row],[VALOR VIGENTE]]</f>
        <v>0</v>
      </c>
      <c r="BJ653" s="51"/>
      <c r="BL653" s="73"/>
      <c r="BM653" s="51"/>
    </row>
    <row r="654" spans="1:65" x14ac:dyDescent="0.25">
      <c r="A654" s="53"/>
      <c r="H654" s="203"/>
      <c r="I654" s="57"/>
      <c r="K654" s="58"/>
      <c r="L654" s="59"/>
      <c r="N654" s="59"/>
      <c r="O654" s="61"/>
      <c r="P654" s="55"/>
      <c r="Q654" s="57"/>
      <c r="R654" s="62"/>
      <c r="S654" s="59"/>
      <c r="T654" s="63"/>
      <c r="U654" s="123"/>
      <c r="V654" s="64"/>
      <c r="W654" s="27"/>
      <c r="X654" s="65"/>
      <c r="Y654" s="65"/>
      <c r="Z654" s="66"/>
      <c r="AA654" s="67"/>
      <c r="AB654" s="67"/>
      <c r="AC654" s="68"/>
      <c r="AD654" s="67"/>
      <c r="AE654" s="72"/>
      <c r="AF654" s="34"/>
      <c r="AG654" s="69"/>
      <c r="AH654" s="37"/>
      <c r="AI654" s="37"/>
      <c r="AJ654" s="37"/>
      <c r="AM654" s="70"/>
      <c r="AN654" s="70"/>
      <c r="AO654" s="70"/>
      <c r="AQ654" s="72"/>
      <c r="AR654" s="73"/>
      <c r="AS654" s="51"/>
      <c r="AU654" s="73"/>
      <c r="AV654" s="73"/>
      <c r="AW654" s="110"/>
      <c r="AX654" s="46">
        <f>IF([1]!Contratacion2023[[#This Row],[ADICIÓN/PRÓRROGA]]="NO","N/A",[1]!Contratacion2023[[#This Row],[FECHA FIN PRORROGA]])</f>
        <v>0</v>
      </c>
      <c r="AY654" s="59"/>
      <c r="AZ654" s="59"/>
      <c r="BA654" s="59"/>
      <c r="BB654" s="47"/>
      <c r="BC654" s="59"/>
      <c r="BD654" s="59"/>
      <c r="BE654" s="48">
        <f>[1]!Contratacion2023[[#This Row],[VALOR TOTAL DEL CONTRATO]]-[1]!Contratacion2023[[#This Row],[VALOR VIGENTE]]</f>
        <v>0</v>
      </c>
      <c r="BJ654" s="51"/>
      <c r="BL654" s="73"/>
      <c r="BM654" s="51"/>
    </row>
    <row r="655" spans="1:65" x14ac:dyDescent="0.25">
      <c r="A655" s="53"/>
      <c r="H655" s="203"/>
      <c r="I655" s="57"/>
      <c r="K655" s="58"/>
      <c r="L655" s="59"/>
      <c r="N655" s="59"/>
      <c r="O655" s="61"/>
      <c r="P655" s="55"/>
      <c r="Q655" s="57"/>
      <c r="R655" s="62"/>
      <c r="S655" s="59"/>
      <c r="T655" s="63"/>
      <c r="U655" s="123"/>
      <c r="V655" s="64"/>
      <c r="W655" s="27"/>
      <c r="X655" s="65"/>
      <c r="Y655" s="65"/>
      <c r="Z655" s="66"/>
      <c r="AA655" s="67"/>
      <c r="AB655" s="67"/>
      <c r="AC655" s="68"/>
      <c r="AD655" s="67"/>
      <c r="AE655" s="72"/>
      <c r="AF655" s="34"/>
      <c r="AG655" s="69"/>
      <c r="AH655" s="37"/>
      <c r="AI655" s="37"/>
      <c r="AJ655" s="37"/>
      <c r="AM655" s="70"/>
      <c r="AN655" s="70"/>
      <c r="AO655" s="70"/>
      <c r="AQ655" s="72"/>
      <c r="AR655" s="73"/>
      <c r="AS655" s="51"/>
      <c r="AU655" s="73"/>
      <c r="AV655" s="73"/>
      <c r="AW655" s="110"/>
      <c r="AX655" s="46">
        <f>IF([1]!Contratacion2023[[#This Row],[ADICIÓN/PRÓRROGA]]="NO","N/A",[1]!Contratacion2023[[#This Row],[FECHA FIN PRORROGA]])</f>
        <v>0</v>
      </c>
      <c r="AY655" s="59"/>
      <c r="AZ655" s="59"/>
      <c r="BA655" s="59"/>
      <c r="BB655" s="47"/>
      <c r="BC655" s="59"/>
      <c r="BD655" s="59"/>
      <c r="BE655" s="48">
        <f>[1]!Contratacion2023[[#This Row],[VALOR TOTAL DEL CONTRATO]]-[1]!Contratacion2023[[#This Row],[VALOR VIGENTE]]</f>
        <v>0</v>
      </c>
      <c r="BJ655" s="51"/>
      <c r="BL655" s="73"/>
      <c r="BM655" s="51"/>
    </row>
    <row r="656" spans="1:65" x14ac:dyDescent="0.25">
      <c r="A656" s="53"/>
      <c r="H656" s="203"/>
      <c r="I656" s="57"/>
      <c r="K656" s="58"/>
      <c r="L656" s="59"/>
      <c r="N656" s="59"/>
      <c r="O656" s="61"/>
      <c r="P656" s="55"/>
      <c r="Q656" s="57"/>
      <c r="R656" s="62"/>
      <c r="S656" s="59"/>
      <c r="T656" s="63"/>
      <c r="U656" s="123"/>
      <c r="V656" s="64"/>
      <c r="W656" s="27"/>
      <c r="X656" s="65"/>
      <c r="Y656" s="65"/>
      <c r="Z656" s="66"/>
      <c r="AA656" s="67"/>
      <c r="AB656" s="67"/>
      <c r="AC656" s="68"/>
      <c r="AD656" s="67"/>
      <c r="AE656" s="72"/>
      <c r="AF656" s="34"/>
      <c r="AG656" s="69"/>
      <c r="AH656" s="37"/>
      <c r="AI656" s="37"/>
      <c r="AJ656" s="37"/>
      <c r="AM656" s="70"/>
      <c r="AN656" s="70"/>
      <c r="AO656" s="70"/>
      <c r="AQ656" s="72"/>
      <c r="AR656" s="73"/>
      <c r="AS656" s="51"/>
      <c r="AU656" s="73"/>
      <c r="AV656" s="73"/>
      <c r="AW656" s="110"/>
      <c r="AX656" s="46">
        <f>IF([1]!Contratacion2023[[#This Row],[ADICIÓN/PRÓRROGA]]="NO","N/A",[1]!Contratacion2023[[#This Row],[FECHA FIN PRORROGA]])</f>
        <v>0</v>
      </c>
      <c r="AY656" s="59"/>
      <c r="AZ656" s="59"/>
      <c r="BA656" s="59"/>
      <c r="BB656" s="47"/>
      <c r="BC656" s="59"/>
      <c r="BD656" s="59"/>
      <c r="BE656" s="48">
        <f>[1]!Contratacion2023[[#This Row],[VALOR TOTAL DEL CONTRATO]]-[1]!Contratacion2023[[#This Row],[VALOR VIGENTE]]</f>
        <v>0</v>
      </c>
      <c r="BJ656" s="51"/>
      <c r="BL656" s="73"/>
      <c r="BM656" s="51"/>
    </row>
    <row r="657" spans="1:65" x14ac:dyDescent="0.25">
      <c r="A657" s="53"/>
      <c r="H657" s="203"/>
      <c r="I657" s="57"/>
      <c r="K657" s="58"/>
      <c r="L657" s="59"/>
      <c r="N657" s="59"/>
      <c r="O657" s="61"/>
      <c r="P657" s="55"/>
      <c r="Q657" s="57"/>
      <c r="R657" s="62"/>
      <c r="S657" s="59"/>
      <c r="T657" s="63"/>
      <c r="U657" s="123"/>
      <c r="V657" s="64"/>
      <c r="W657" s="27"/>
      <c r="X657" s="65"/>
      <c r="Y657" s="65"/>
      <c r="Z657" s="66"/>
      <c r="AA657" s="67"/>
      <c r="AB657" s="67"/>
      <c r="AC657" s="68"/>
      <c r="AD657" s="67"/>
      <c r="AE657" s="72"/>
      <c r="AF657" s="34"/>
      <c r="AG657" s="69"/>
      <c r="AH657" s="37"/>
      <c r="AI657" s="37"/>
      <c r="AJ657" s="37"/>
      <c r="AM657" s="70"/>
      <c r="AN657" s="70"/>
      <c r="AO657" s="70"/>
      <c r="AQ657" s="72"/>
      <c r="AR657" s="73"/>
      <c r="AS657" s="51"/>
      <c r="AU657" s="73"/>
      <c r="AV657" s="73"/>
      <c r="AW657" s="110"/>
      <c r="AX657" s="46">
        <f>IF([1]!Contratacion2023[[#This Row],[ADICIÓN/PRÓRROGA]]="NO","N/A",[1]!Contratacion2023[[#This Row],[FECHA FIN PRORROGA]])</f>
        <v>0</v>
      </c>
      <c r="AY657" s="59"/>
      <c r="AZ657" s="59"/>
      <c r="BA657" s="59"/>
      <c r="BB657" s="47"/>
      <c r="BC657" s="59"/>
      <c r="BD657" s="59"/>
      <c r="BE657" s="48">
        <f>[1]!Contratacion2023[[#This Row],[VALOR TOTAL DEL CONTRATO]]-[1]!Contratacion2023[[#This Row],[VALOR VIGENTE]]</f>
        <v>0</v>
      </c>
      <c r="BJ657" s="51"/>
      <c r="BL657" s="73"/>
      <c r="BM657" s="51"/>
    </row>
    <row r="658" spans="1:65" x14ac:dyDescent="0.25">
      <c r="A658" s="53"/>
      <c r="H658" s="203"/>
      <c r="I658" s="57"/>
      <c r="K658" s="58"/>
      <c r="L658" s="59"/>
      <c r="N658" s="59"/>
      <c r="O658" s="61"/>
      <c r="P658" s="55"/>
      <c r="Q658" s="57"/>
      <c r="R658" s="62"/>
      <c r="S658" s="59"/>
      <c r="T658" s="63"/>
      <c r="U658" s="123"/>
      <c r="V658" s="64"/>
      <c r="W658" s="27"/>
      <c r="X658" s="65"/>
      <c r="Y658" s="65"/>
      <c r="Z658" s="66"/>
      <c r="AA658" s="67"/>
      <c r="AB658" s="67"/>
      <c r="AC658" s="68"/>
      <c r="AD658" s="67"/>
      <c r="AE658" s="72"/>
      <c r="AF658" s="34"/>
      <c r="AG658" s="69"/>
      <c r="AH658" s="37"/>
      <c r="AI658" s="37"/>
      <c r="AJ658" s="37"/>
      <c r="AM658" s="70"/>
      <c r="AN658" s="70"/>
      <c r="AO658" s="70"/>
      <c r="AQ658" s="72"/>
      <c r="AR658" s="73"/>
      <c r="AS658" s="51"/>
      <c r="AU658" s="73"/>
      <c r="AV658" s="73"/>
      <c r="AW658" s="110"/>
      <c r="AX658" s="46">
        <f>IF([1]!Contratacion2023[[#This Row],[ADICIÓN/PRÓRROGA]]="NO","N/A",[1]!Contratacion2023[[#This Row],[FECHA FIN PRORROGA]])</f>
        <v>0</v>
      </c>
      <c r="AY658" s="59"/>
      <c r="AZ658" s="59"/>
      <c r="BA658" s="59"/>
      <c r="BB658" s="47"/>
      <c r="BC658" s="59"/>
      <c r="BD658" s="59"/>
      <c r="BE658" s="48">
        <f>[1]!Contratacion2023[[#This Row],[VALOR TOTAL DEL CONTRATO]]-[1]!Contratacion2023[[#This Row],[VALOR VIGENTE]]</f>
        <v>0</v>
      </c>
      <c r="BJ658" s="51"/>
      <c r="BL658" s="73"/>
      <c r="BM658" s="51"/>
    </row>
    <row r="659" spans="1:65" x14ac:dyDescent="0.25">
      <c r="A659" s="53"/>
      <c r="H659" s="203"/>
      <c r="I659" s="57"/>
      <c r="K659" s="58"/>
      <c r="L659" s="59"/>
      <c r="N659" s="59"/>
      <c r="O659" s="61"/>
      <c r="P659" s="55"/>
      <c r="Q659" s="57"/>
      <c r="R659" s="62"/>
      <c r="S659" s="59"/>
      <c r="T659" s="63"/>
      <c r="U659" s="123"/>
      <c r="V659" s="64"/>
      <c r="W659" s="27"/>
      <c r="X659" s="65"/>
      <c r="Y659" s="65"/>
      <c r="Z659" s="66"/>
      <c r="AA659" s="67"/>
      <c r="AB659" s="67"/>
      <c r="AC659" s="68"/>
      <c r="AD659" s="67"/>
      <c r="AE659" s="72"/>
      <c r="AF659" s="34"/>
      <c r="AG659" s="69"/>
      <c r="AH659" s="37"/>
      <c r="AI659" s="37"/>
      <c r="AJ659" s="37"/>
      <c r="AM659" s="70"/>
      <c r="AN659" s="70"/>
      <c r="AO659" s="70"/>
      <c r="AQ659" s="72"/>
      <c r="AR659" s="73"/>
      <c r="AS659" s="51"/>
      <c r="AU659" s="73"/>
      <c r="AV659" s="73"/>
      <c r="AW659" s="110"/>
      <c r="AX659" s="46">
        <f>IF([1]!Contratacion2023[[#This Row],[ADICIÓN/PRÓRROGA]]="NO","N/A",[1]!Contratacion2023[[#This Row],[FECHA FIN PRORROGA]])</f>
        <v>0</v>
      </c>
      <c r="AY659" s="59"/>
      <c r="AZ659" s="59"/>
      <c r="BA659" s="59"/>
      <c r="BB659" s="47"/>
      <c r="BC659" s="59"/>
      <c r="BD659" s="59"/>
      <c r="BE659" s="48">
        <f>[1]!Contratacion2023[[#This Row],[VALOR TOTAL DEL CONTRATO]]-[1]!Contratacion2023[[#This Row],[VALOR VIGENTE]]</f>
        <v>0</v>
      </c>
      <c r="BJ659" s="51"/>
      <c r="BL659" s="73"/>
      <c r="BM659" s="51"/>
    </row>
    <row r="660" spans="1:65" x14ac:dyDescent="0.25">
      <c r="A660" s="53"/>
      <c r="H660" s="203"/>
      <c r="I660" s="57"/>
      <c r="K660" s="58"/>
      <c r="L660" s="59"/>
      <c r="N660" s="59"/>
      <c r="O660" s="61"/>
      <c r="P660" s="55"/>
      <c r="Q660" s="57"/>
      <c r="R660" s="62"/>
      <c r="S660" s="59"/>
      <c r="T660" s="63"/>
      <c r="U660" s="123"/>
      <c r="V660" s="64"/>
      <c r="W660" s="27"/>
      <c r="X660" s="65"/>
      <c r="Y660" s="65"/>
      <c r="Z660" s="66"/>
      <c r="AA660" s="67"/>
      <c r="AB660" s="67"/>
      <c r="AC660" s="68"/>
      <c r="AD660" s="67"/>
      <c r="AE660" s="72"/>
      <c r="AF660" s="34"/>
      <c r="AG660" s="69"/>
      <c r="AH660" s="37"/>
      <c r="AI660" s="37"/>
      <c r="AJ660" s="37"/>
      <c r="AM660" s="70"/>
      <c r="AN660" s="70"/>
      <c r="AO660" s="70"/>
      <c r="AQ660" s="72"/>
      <c r="AR660" s="73"/>
      <c r="AS660" s="51"/>
      <c r="AU660" s="73"/>
      <c r="AV660" s="73"/>
      <c r="AW660" s="110"/>
      <c r="AX660" s="46">
        <f>IF([1]!Contratacion2023[[#This Row],[ADICIÓN/PRÓRROGA]]="NO","N/A",[1]!Contratacion2023[[#This Row],[FECHA FIN PRORROGA]])</f>
        <v>0</v>
      </c>
      <c r="AY660" s="59"/>
      <c r="AZ660" s="59"/>
      <c r="BA660" s="59"/>
      <c r="BB660" s="47"/>
      <c r="BC660" s="59"/>
      <c r="BD660" s="59"/>
      <c r="BE660" s="48">
        <f>[1]!Contratacion2023[[#This Row],[VALOR TOTAL DEL CONTRATO]]-[1]!Contratacion2023[[#This Row],[VALOR VIGENTE]]</f>
        <v>0</v>
      </c>
      <c r="BJ660" s="51"/>
      <c r="BL660" s="73"/>
      <c r="BM660" s="51"/>
    </row>
    <row r="661" spans="1:65" x14ac:dyDescent="0.25">
      <c r="A661" s="53"/>
      <c r="H661" s="203"/>
      <c r="I661" s="57"/>
      <c r="K661" s="58"/>
      <c r="L661" s="59"/>
      <c r="N661" s="59"/>
      <c r="O661" s="61"/>
      <c r="P661" s="55"/>
      <c r="Q661" s="57"/>
      <c r="R661" s="62"/>
      <c r="S661" s="59"/>
      <c r="T661" s="63"/>
      <c r="U661" s="123"/>
      <c r="V661" s="64"/>
      <c r="W661" s="27"/>
      <c r="X661" s="65"/>
      <c r="Y661" s="65"/>
      <c r="Z661" s="66"/>
      <c r="AA661" s="67"/>
      <c r="AB661" s="67"/>
      <c r="AC661" s="68"/>
      <c r="AD661" s="67"/>
      <c r="AE661" s="72"/>
      <c r="AF661" s="34"/>
      <c r="AG661" s="69"/>
      <c r="AH661" s="37"/>
      <c r="AI661" s="37"/>
      <c r="AJ661" s="37"/>
      <c r="AM661" s="70"/>
      <c r="AN661" s="70"/>
      <c r="AO661" s="70"/>
      <c r="AQ661" s="72"/>
      <c r="AR661" s="73"/>
      <c r="AS661" s="51"/>
      <c r="AU661" s="73"/>
      <c r="AV661" s="73"/>
      <c r="AW661" s="110"/>
      <c r="AX661" s="46">
        <f>IF([1]!Contratacion2023[[#This Row],[ADICIÓN/PRÓRROGA]]="NO","N/A",[1]!Contratacion2023[[#This Row],[FECHA FIN PRORROGA]])</f>
        <v>0</v>
      </c>
      <c r="AY661" s="59"/>
      <c r="AZ661" s="59"/>
      <c r="BA661" s="59"/>
      <c r="BB661" s="47"/>
      <c r="BC661" s="59"/>
      <c r="BD661" s="59"/>
      <c r="BE661" s="48">
        <f>[1]!Contratacion2023[[#This Row],[VALOR TOTAL DEL CONTRATO]]-[1]!Contratacion2023[[#This Row],[VALOR VIGENTE]]</f>
        <v>0</v>
      </c>
      <c r="BJ661" s="51"/>
      <c r="BL661" s="73"/>
      <c r="BM661" s="51"/>
    </row>
    <row r="662" spans="1:65" x14ac:dyDescent="0.25">
      <c r="A662" s="53"/>
      <c r="H662" s="203"/>
      <c r="I662" s="57"/>
      <c r="K662" s="58"/>
      <c r="L662" s="59"/>
      <c r="N662" s="59"/>
      <c r="O662" s="61"/>
      <c r="P662" s="55"/>
      <c r="Q662" s="57"/>
      <c r="R662" s="62"/>
      <c r="S662" s="59"/>
      <c r="T662" s="63"/>
      <c r="U662" s="123"/>
      <c r="V662" s="64"/>
      <c r="W662" s="27"/>
      <c r="X662" s="65"/>
      <c r="Y662" s="65"/>
      <c r="Z662" s="66"/>
      <c r="AA662" s="67"/>
      <c r="AB662" s="67"/>
      <c r="AC662" s="68"/>
      <c r="AD662" s="67"/>
      <c r="AE662" s="72"/>
      <c r="AF662" s="34"/>
      <c r="AG662" s="69"/>
      <c r="AH662" s="37"/>
      <c r="AI662" s="37"/>
      <c r="AJ662" s="37"/>
      <c r="AM662" s="70"/>
      <c r="AN662" s="70"/>
      <c r="AO662" s="70"/>
      <c r="AQ662" s="72"/>
      <c r="AR662" s="73"/>
      <c r="AS662" s="51"/>
      <c r="AU662" s="73"/>
      <c r="AV662" s="73"/>
      <c r="AW662" s="110"/>
      <c r="AX662" s="46">
        <f>IF([1]!Contratacion2023[[#This Row],[ADICIÓN/PRÓRROGA]]="NO","N/A",[1]!Contratacion2023[[#This Row],[FECHA FIN PRORROGA]])</f>
        <v>0</v>
      </c>
      <c r="AY662" s="59"/>
      <c r="AZ662" s="59"/>
      <c r="BA662" s="59"/>
      <c r="BB662" s="47"/>
      <c r="BC662" s="59"/>
      <c r="BD662" s="59"/>
      <c r="BE662" s="48">
        <f>[1]!Contratacion2023[[#This Row],[VALOR TOTAL DEL CONTRATO]]-[1]!Contratacion2023[[#This Row],[VALOR VIGENTE]]</f>
        <v>0</v>
      </c>
      <c r="BJ662" s="51"/>
      <c r="BL662" s="73"/>
      <c r="BM662" s="51"/>
    </row>
    <row r="663" spans="1:65" x14ac:dyDescent="0.25">
      <c r="A663" s="53"/>
      <c r="H663" s="203"/>
      <c r="I663" s="57"/>
      <c r="K663" s="58"/>
      <c r="L663" s="59"/>
      <c r="N663" s="59"/>
      <c r="O663" s="61"/>
      <c r="P663" s="55"/>
      <c r="Q663" s="57"/>
      <c r="R663" s="62"/>
      <c r="S663" s="59"/>
      <c r="T663" s="63"/>
      <c r="U663" s="123"/>
      <c r="V663" s="64"/>
      <c r="W663" s="27"/>
      <c r="X663" s="65"/>
      <c r="Y663" s="65"/>
      <c r="Z663" s="66"/>
      <c r="AA663" s="67"/>
      <c r="AB663" s="67"/>
      <c r="AC663" s="68"/>
      <c r="AD663" s="67"/>
      <c r="AE663" s="72"/>
      <c r="AF663" s="34"/>
      <c r="AG663" s="69"/>
      <c r="AH663" s="37"/>
      <c r="AI663" s="37"/>
      <c r="AJ663" s="37"/>
      <c r="AM663" s="70"/>
      <c r="AN663" s="70"/>
      <c r="AO663" s="70"/>
      <c r="AQ663" s="72"/>
      <c r="AR663" s="73"/>
      <c r="AS663" s="51"/>
      <c r="AU663" s="73"/>
      <c r="AV663" s="73"/>
      <c r="AW663" s="110"/>
      <c r="AX663" s="46">
        <f>IF([1]!Contratacion2023[[#This Row],[ADICIÓN/PRÓRROGA]]="NO","N/A",[1]!Contratacion2023[[#This Row],[FECHA FIN PRORROGA]])</f>
        <v>0</v>
      </c>
      <c r="AY663" s="59"/>
      <c r="AZ663" s="59"/>
      <c r="BA663" s="59"/>
      <c r="BB663" s="47"/>
      <c r="BC663" s="59"/>
      <c r="BD663" s="59"/>
      <c r="BE663" s="48">
        <f>[1]!Contratacion2023[[#This Row],[VALOR TOTAL DEL CONTRATO]]-[1]!Contratacion2023[[#This Row],[VALOR VIGENTE]]</f>
        <v>0</v>
      </c>
      <c r="BJ663" s="51"/>
      <c r="BL663" s="73"/>
      <c r="BM663" s="51"/>
    </row>
    <row r="664" spans="1:65" x14ac:dyDescent="0.25">
      <c r="A664" s="53"/>
      <c r="H664" s="203"/>
      <c r="I664" s="57"/>
      <c r="K664" s="58"/>
      <c r="L664" s="59"/>
      <c r="N664" s="59"/>
      <c r="O664" s="61"/>
      <c r="P664" s="55"/>
      <c r="Q664" s="57"/>
      <c r="R664" s="62"/>
      <c r="S664" s="59"/>
      <c r="T664" s="63"/>
      <c r="U664" s="123"/>
      <c r="V664" s="64"/>
      <c r="W664" s="27"/>
      <c r="X664" s="65"/>
      <c r="Y664" s="65"/>
      <c r="Z664" s="66"/>
      <c r="AA664" s="67"/>
      <c r="AB664" s="67"/>
      <c r="AC664" s="68"/>
      <c r="AD664" s="67"/>
      <c r="AE664" s="72"/>
      <c r="AF664" s="34"/>
      <c r="AG664" s="69"/>
      <c r="AH664" s="37"/>
      <c r="AI664" s="37"/>
      <c r="AJ664" s="37"/>
      <c r="AM664" s="70"/>
      <c r="AN664" s="70"/>
      <c r="AO664" s="70"/>
      <c r="AQ664" s="72"/>
      <c r="AR664" s="73"/>
      <c r="AS664" s="51"/>
      <c r="AU664" s="73"/>
      <c r="AV664" s="73"/>
      <c r="AW664" s="110"/>
      <c r="AX664" s="46">
        <f>IF([1]!Contratacion2023[[#This Row],[ADICIÓN/PRÓRROGA]]="NO","N/A",[1]!Contratacion2023[[#This Row],[FECHA FIN PRORROGA]])</f>
        <v>0</v>
      </c>
      <c r="AY664" s="59"/>
      <c r="AZ664" s="59"/>
      <c r="BA664" s="59"/>
      <c r="BB664" s="47"/>
      <c r="BC664" s="59"/>
      <c r="BD664" s="59"/>
      <c r="BE664" s="48">
        <f>[1]!Contratacion2023[[#This Row],[VALOR TOTAL DEL CONTRATO]]-[1]!Contratacion2023[[#This Row],[VALOR VIGENTE]]</f>
        <v>0</v>
      </c>
      <c r="BJ664" s="51"/>
      <c r="BL664" s="73"/>
      <c r="BM664" s="51"/>
    </row>
    <row r="665" spans="1:65" x14ac:dyDescent="0.25">
      <c r="A665" s="53"/>
      <c r="H665" s="203"/>
      <c r="I665" s="57"/>
      <c r="K665" s="58"/>
      <c r="L665" s="59"/>
      <c r="N665" s="59"/>
      <c r="O665" s="61"/>
      <c r="P665" s="55"/>
      <c r="Q665" s="57"/>
      <c r="R665" s="62"/>
      <c r="S665" s="59"/>
      <c r="T665" s="63"/>
      <c r="U665" s="123"/>
      <c r="V665" s="64"/>
      <c r="W665" s="27"/>
      <c r="X665" s="65"/>
      <c r="Y665" s="65"/>
      <c r="Z665" s="66"/>
      <c r="AA665" s="67"/>
      <c r="AB665" s="67"/>
      <c r="AC665" s="68"/>
      <c r="AD665" s="67"/>
      <c r="AE665" s="72"/>
      <c r="AF665" s="34"/>
      <c r="AG665" s="69"/>
      <c r="AH665" s="37"/>
      <c r="AI665" s="37"/>
      <c r="AJ665" s="37"/>
      <c r="AM665" s="70"/>
      <c r="AN665" s="70"/>
      <c r="AO665" s="70"/>
      <c r="AQ665" s="72"/>
      <c r="AR665" s="73"/>
      <c r="AS665" s="51"/>
      <c r="AU665" s="73"/>
      <c r="AV665" s="73"/>
      <c r="AW665" s="110"/>
      <c r="AX665" s="46">
        <f>IF([1]!Contratacion2023[[#This Row],[ADICIÓN/PRÓRROGA]]="NO","N/A",[1]!Contratacion2023[[#This Row],[FECHA FIN PRORROGA]])</f>
        <v>0</v>
      </c>
      <c r="AY665" s="59"/>
      <c r="AZ665" s="59"/>
      <c r="BA665" s="59"/>
      <c r="BB665" s="47"/>
      <c r="BC665" s="59"/>
      <c r="BD665" s="59"/>
      <c r="BE665" s="48">
        <f>[1]!Contratacion2023[[#This Row],[VALOR TOTAL DEL CONTRATO]]-[1]!Contratacion2023[[#This Row],[VALOR VIGENTE]]</f>
        <v>0</v>
      </c>
      <c r="BJ665" s="51"/>
      <c r="BL665" s="73"/>
      <c r="BM665" s="51"/>
    </row>
    <row r="666" spans="1:65" x14ac:dyDescent="0.25">
      <c r="A666" s="53"/>
      <c r="H666" s="203"/>
      <c r="I666" s="57"/>
      <c r="K666" s="58"/>
      <c r="L666" s="59"/>
      <c r="N666" s="59"/>
      <c r="O666" s="61"/>
      <c r="P666" s="55"/>
      <c r="Q666" s="57"/>
      <c r="R666" s="62"/>
      <c r="S666" s="59"/>
      <c r="T666" s="63"/>
      <c r="U666" s="123"/>
      <c r="V666" s="64"/>
      <c r="W666" s="27"/>
      <c r="X666" s="65"/>
      <c r="Y666" s="65"/>
      <c r="Z666" s="66"/>
      <c r="AA666" s="67"/>
      <c r="AB666" s="67"/>
      <c r="AC666" s="68"/>
      <c r="AD666" s="67"/>
      <c r="AE666" s="72"/>
      <c r="AF666" s="34"/>
      <c r="AG666" s="69"/>
      <c r="AH666" s="37"/>
      <c r="AI666" s="37"/>
      <c r="AJ666" s="37"/>
      <c r="AM666" s="70"/>
      <c r="AN666" s="70"/>
      <c r="AO666" s="70"/>
      <c r="AQ666" s="72"/>
      <c r="AR666" s="73"/>
      <c r="AS666" s="51"/>
      <c r="AU666" s="73"/>
      <c r="AV666" s="73"/>
      <c r="AW666" s="110"/>
      <c r="AX666" s="46">
        <f>IF([1]!Contratacion2023[[#This Row],[ADICIÓN/PRÓRROGA]]="NO","N/A",[1]!Contratacion2023[[#This Row],[FECHA FIN PRORROGA]])</f>
        <v>0</v>
      </c>
      <c r="AY666" s="59"/>
      <c r="AZ666" s="59"/>
      <c r="BA666" s="59"/>
      <c r="BB666" s="47"/>
      <c r="BC666" s="59"/>
      <c r="BD666" s="59"/>
      <c r="BE666" s="48">
        <f>[1]!Contratacion2023[[#This Row],[VALOR TOTAL DEL CONTRATO]]-[1]!Contratacion2023[[#This Row],[VALOR VIGENTE]]</f>
        <v>0</v>
      </c>
      <c r="BJ666" s="51"/>
      <c r="BL666" s="73"/>
      <c r="BM666" s="51"/>
    </row>
    <row r="667" spans="1:65" x14ac:dyDescent="0.25">
      <c r="A667" s="53"/>
      <c r="H667" s="203"/>
      <c r="I667" s="57"/>
      <c r="K667" s="58"/>
      <c r="L667" s="59"/>
      <c r="N667" s="59"/>
      <c r="O667" s="61"/>
      <c r="P667" s="55"/>
      <c r="Q667" s="57"/>
      <c r="R667" s="62"/>
      <c r="S667" s="59"/>
      <c r="T667" s="63"/>
      <c r="U667" s="123"/>
      <c r="V667" s="64"/>
      <c r="W667" s="27"/>
      <c r="X667" s="65"/>
      <c r="Y667" s="65"/>
      <c r="Z667" s="66"/>
      <c r="AA667" s="67"/>
      <c r="AB667" s="67"/>
      <c r="AC667" s="68"/>
      <c r="AD667" s="67"/>
      <c r="AE667" s="72"/>
      <c r="AF667" s="34"/>
      <c r="AG667" s="69"/>
      <c r="AH667" s="37"/>
      <c r="AI667" s="37"/>
      <c r="AJ667" s="37"/>
      <c r="AM667" s="70"/>
      <c r="AN667" s="70"/>
      <c r="AO667" s="70"/>
      <c r="AQ667" s="72"/>
      <c r="AR667" s="73"/>
      <c r="AS667" s="51"/>
      <c r="AU667" s="73"/>
      <c r="AV667" s="73"/>
      <c r="AW667" s="110"/>
      <c r="AX667" s="46">
        <f>IF([1]!Contratacion2023[[#This Row],[ADICIÓN/PRÓRROGA]]="NO","N/A",[1]!Contratacion2023[[#This Row],[FECHA FIN PRORROGA]])</f>
        <v>0</v>
      </c>
      <c r="AY667" s="59"/>
      <c r="AZ667" s="59"/>
      <c r="BA667" s="59"/>
      <c r="BB667" s="47"/>
      <c r="BC667" s="59"/>
      <c r="BD667" s="59"/>
      <c r="BE667" s="48">
        <f>[1]!Contratacion2023[[#This Row],[VALOR TOTAL DEL CONTRATO]]-[1]!Contratacion2023[[#This Row],[VALOR VIGENTE]]</f>
        <v>0</v>
      </c>
      <c r="BJ667" s="51"/>
      <c r="BL667" s="73"/>
      <c r="BM667" s="51"/>
    </row>
    <row r="668" spans="1:65" x14ac:dyDescent="0.25">
      <c r="A668" s="53"/>
      <c r="H668" s="203"/>
      <c r="I668" s="57"/>
      <c r="K668" s="58"/>
      <c r="L668" s="59"/>
      <c r="N668" s="59"/>
      <c r="O668" s="61"/>
      <c r="P668" s="55"/>
      <c r="Q668" s="57"/>
      <c r="R668" s="62"/>
      <c r="S668" s="59"/>
      <c r="T668" s="63"/>
      <c r="U668" s="123"/>
      <c r="V668" s="64"/>
      <c r="W668" s="27"/>
      <c r="X668" s="65"/>
      <c r="Y668" s="65"/>
      <c r="Z668" s="66"/>
      <c r="AA668" s="67"/>
      <c r="AB668" s="67"/>
      <c r="AC668" s="68"/>
      <c r="AD668" s="67"/>
      <c r="AE668" s="72"/>
      <c r="AF668" s="34"/>
      <c r="AG668" s="69"/>
      <c r="AH668" s="37"/>
      <c r="AI668" s="37"/>
      <c r="AJ668" s="37"/>
      <c r="AM668" s="70"/>
      <c r="AN668" s="70"/>
      <c r="AO668" s="70"/>
      <c r="AQ668" s="72"/>
      <c r="AR668" s="73"/>
      <c r="AS668" s="51"/>
      <c r="AU668" s="73"/>
      <c r="AV668" s="73"/>
      <c r="AW668" s="110"/>
      <c r="AX668" s="46">
        <f>IF([1]!Contratacion2023[[#This Row],[ADICIÓN/PRÓRROGA]]="NO","N/A",[1]!Contratacion2023[[#This Row],[FECHA FIN PRORROGA]])</f>
        <v>0</v>
      </c>
      <c r="AY668" s="59"/>
      <c r="AZ668" s="59"/>
      <c r="BA668" s="59"/>
      <c r="BB668" s="47"/>
      <c r="BC668" s="59"/>
      <c r="BD668" s="59"/>
      <c r="BE668" s="48">
        <f>[1]!Contratacion2023[[#This Row],[VALOR TOTAL DEL CONTRATO]]-[1]!Contratacion2023[[#This Row],[VALOR VIGENTE]]</f>
        <v>0</v>
      </c>
      <c r="BJ668" s="51"/>
      <c r="BL668" s="73"/>
      <c r="BM668" s="51"/>
    </row>
    <row r="669" spans="1:65" x14ac:dyDescent="0.25">
      <c r="A669" s="53"/>
      <c r="H669" s="203"/>
      <c r="I669" s="57"/>
      <c r="K669" s="58"/>
      <c r="L669" s="59"/>
      <c r="N669" s="59"/>
      <c r="O669" s="61"/>
      <c r="P669" s="55"/>
      <c r="Q669" s="57"/>
      <c r="R669" s="62"/>
      <c r="S669" s="59"/>
      <c r="T669" s="63"/>
      <c r="U669" s="123"/>
      <c r="V669" s="64"/>
      <c r="W669" s="27"/>
      <c r="X669" s="65"/>
      <c r="Y669" s="65"/>
      <c r="Z669" s="66"/>
      <c r="AA669" s="67"/>
      <c r="AB669" s="67"/>
      <c r="AC669" s="68"/>
      <c r="AD669" s="67"/>
      <c r="AE669" s="72"/>
      <c r="AF669" s="34"/>
      <c r="AG669" s="69"/>
      <c r="AH669" s="37"/>
      <c r="AI669" s="37"/>
      <c r="AJ669" s="37"/>
      <c r="AM669" s="70"/>
      <c r="AN669" s="70"/>
      <c r="AO669" s="70"/>
      <c r="AQ669" s="72"/>
      <c r="AR669" s="73"/>
      <c r="AS669" s="51"/>
      <c r="AU669" s="73"/>
      <c r="AV669" s="73"/>
      <c r="AW669" s="110"/>
      <c r="AX669" s="46">
        <f>IF([1]!Contratacion2023[[#This Row],[ADICIÓN/PRÓRROGA]]="NO","N/A",[1]!Contratacion2023[[#This Row],[FECHA FIN PRORROGA]])</f>
        <v>0</v>
      </c>
      <c r="AY669" s="59"/>
      <c r="AZ669" s="59"/>
      <c r="BA669" s="59"/>
      <c r="BB669" s="47"/>
      <c r="BC669" s="59"/>
      <c r="BD669" s="59"/>
      <c r="BE669" s="48">
        <f>[1]!Contratacion2023[[#This Row],[VALOR TOTAL DEL CONTRATO]]-[1]!Contratacion2023[[#This Row],[VALOR VIGENTE]]</f>
        <v>0</v>
      </c>
      <c r="BJ669" s="51"/>
      <c r="BL669" s="73"/>
      <c r="BM669" s="51"/>
    </row>
    <row r="670" spans="1:65" x14ac:dyDescent="0.25">
      <c r="A670" s="53"/>
      <c r="H670" s="203"/>
      <c r="I670" s="57"/>
      <c r="K670" s="58"/>
      <c r="L670" s="59"/>
      <c r="N670" s="59"/>
      <c r="O670" s="61"/>
      <c r="P670" s="55"/>
      <c r="Q670" s="57"/>
      <c r="R670" s="62"/>
      <c r="S670" s="59"/>
      <c r="T670" s="63"/>
      <c r="U670" s="123"/>
      <c r="V670" s="64"/>
      <c r="W670" s="27"/>
      <c r="X670" s="65"/>
      <c r="Y670" s="65"/>
      <c r="Z670" s="66"/>
      <c r="AA670" s="67"/>
      <c r="AB670" s="67"/>
      <c r="AC670" s="68"/>
      <c r="AD670" s="67"/>
      <c r="AE670" s="72"/>
      <c r="AF670" s="34"/>
      <c r="AG670" s="69"/>
      <c r="AH670" s="37"/>
      <c r="AI670" s="37"/>
      <c r="AJ670" s="37"/>
      <c r="AM670" s="70"/>
      <c r="AN670" s="70"/>
      <c r="AO670" s="70"/>
      <c r="AQ670" s="72"/>
      <c r="AR670" s="73"/>
      <c r="AS670" s="51"/>
      <c r="AU670" s="73"/>
      <c r="AV670" s="73"/>
      <c r="AW670" s="110"/>
      <c r="AX670" s="46">
        <f>IF([1]!Contratacion2023[[#This Row],[ADICIÓN/PRÓRROGA]]="NO","N/A",[1]!Contratacion2023[[#This Row],[FECHA FIN PRORROGA]])</f>
        <v>0</v>
      </c>
      <c r="AY670" s="59"/>
      <c r="AZ670" s="59"/>
      <c r="BA670" s="59"/>
      <c r="BB670" s="47"/>
      <c r="BC670" s="59"/>
      <c r="BD670" s="59"/>
      <c r="BE670" s="48">
        <f>[1]!Contratacion2023[[#This Row],[VALOR TOTAL DEL CONTRATO]]-[1]!Contratacion2023[[#This Row],[VALOR VIGENTE]]</f>
        <v>0</v>
      </c>
      <c r="BJ670" s="51"/>
      <c r="BL670" s="73"/>
      <c r="BM670" s="51"/>
    </row>
    <row r="671" spans="1:65" x14ac:dyDescent="0.25">
      <c r="A671" s="53"/>
      <c r="H671" s="203"/>
      <c r="I671" s="57"/>
      <c r="K671" s="58"/>
      <c r="L671" s="59"/>
      <c r="N671" s="59"/>
      <c r="O671" s="61"/>
      <c r="P671" s="55"/>
      <c r="Q671" s="57"/>
      <c r="R671" s="62"/>
      <c r="S671" s="59"/>
      <c r="T671" s="63"/>
      <c r="U671" s="123"/>
      <c r="V671" s="64"/>
      <c r="W671" s="27"/>
      <c r="X671" s="65"/>
      <c r="Y671" s="65"/>
      <c r="Z671" s="66"/>
      <c r="AA671" s="67"/>
      <c r="AB671" s="67"/>
      <c r="AC671" s="68"/>
      <c r="AD671" s="67"/>
      <c r="AE671" s="72"/>
      <c r="AF671" s="34"/>
      <c r="AG671" s="69"/>
      <c r="AH671" s="37"/>
      <c r="AI671" s="37"/>
      <c r="AJ671" s="37"/>
      <c r="AM671" s="70"/>
      <c r="AN671" s="70"/>
      <c r="AO671" s="70"/>
      <c r="AQ671" s="72"/>
      <c r="AR671" s="73"/>
      <c r="AS671" s="51"/>
      <c r="AU671" s="73"/>
      <c r="AV671" s="73"/>
      <c r="AW671" s="110"/>
      <c r="AX671" s="46">
        <f>IF([1]!Contratacion2023[[#This Row],[ADICIÓN/PRÓRROGA]]="NO","N/A",[1]!Contratacion2023[[#This Row],[FECHA FIN PRORROGA]])</f>
        <v>0</v>
      </c>
      <c r="AY671" s="59"/>
      <c r="AZ671" s="59"/>
      <c r="BA671" s="59"/>
      <c r="BB671" s="47"/>
      <c r="BC671" s="59"/>
      <c r="BD671" s="59"/>
      <c r="BE671" s="48">
        <f>[1]!Contratacion2023[[#This Row],[VALOR TOTAL DEL CONTRATO]]-[1]!Contratacion2023[[#This Row],[VALOR VIGENTE]]</f>
        <v>0</v>
      </c>
      <c r="BJ671" s="51"/>
      <c r="BL671" s="73"/>
      <c r="BM671" s="51"/>
    </row>
    <row r="672" spans="1:65" x14ac:dyDescent="0.25">
      <c r="A672" s="53"/>
      <c r="H672" s="203"/>
      <c r="I672" s="57"/>
      <c r="K672" s="58"/>
      <c r="L672" s="59"/>
      <c r="N672" s="59"/>
      <c r="O672" s="61"/>
      <c r="P672" s="55"/>
      <c r="Q672" s="57"/>
      <c r="R672" s="62"/>
      <c r="S672" s="59"/>
      <c r="T672" s="63"/>
      <c r="U672" s="123"/>
      <c r="V672" s="64"/>
      <c r="W672" s="27"/>
      <c r="X672" s="65"/>
      <c r="Y672" s="65"/>
      <c r="Z672" s="66"/>
      <c r="AA672" s="67"/>
      <c r="AB672" s="67"/>
      <c r="AC672" s="68"/>
      <c r="AD672" s="67"/>
      <c r="AE672" s="72"/>
      <c r="AF672" s="34"/>
      <c r="AG672" s="69"/>
      <c r="AH672" s="37"/>
      <c r="AI672" s="37"/>
      <c r="AJ672" s="37"/>
      <c r="AM672" s="70"/>
      <c r="AN672" s="70"/>
      <c r="AO672" s="70"/>
      <c r="AQ672" s="72"/>
      <c r="AR672" s="73"/>
      <c r="AS672" s="51"/>
      <c r="AU672" s="73"/>
      <c r="AV672" s="73"/>
      <c r="AW672" s="110"/>
      <c r="AX672" s="46">
        <f>IF([1]!Contratacion2023[[#This Row],[ADICIÓN/PRÓRROGA]]="NO","N/A",[1]!Contratacion2023[[#This Row],[FECHA FIN PRORROGA]])</f>
        <v>0</v>
      </c>
      <c r="AY672" s="59"/>
      <c r="AZ672" s="59"/>
      <c r="BA672" s="59"/>
      <c r="BB672" s="47"/>
      <c r="BC672" s="59"/>
      <c r="BD672" s="59"/>
      <c r="BE672" s="48">
        <f>[1]!Contratacion2023[[#This Row],[VALOR TOTAL DEL CONTRATO]]-[1]!Contratacion2023[[#This Row],[VALOR VIGENTE]]</f>
        <v>0</v>
      </c>
      <c r="BJ672" s="51"/>
      <c r="BL672" s="73"/>
      <c r="BM672" s="51"/>
    </row>
    <row r="673" spans="1:65" x14ac:dyDescent="0.25">
      <c r="A673" s="53"/>
      <c r="H673" s="203"/>
      <c r="I673" s="57"/>
      <c r="K673" s="58"/>
      <c r="L673" s="59"/>
      <c r="N673" s="59"/>
      <c r="O673" s="61"/>
      <c r="P673" s="55"/>
      <c r="Q673" s="57"/>
      <c r="R673" s="62"/>
      <c r="S673" s="59"/>
      <c r="T673" s="63"/>
      <c r="U673" s="123"/>
      <c r="V673" s="64"/>
      <c r="W673" s="27"/>
      <c r="X673" s="65"/>
      <c r="Y673" s="65"/>
      <c r="Z673" s="66"/>
      <c r="AA673" s="67"/>
      <c r="AB673" s="67"/>
      <c r="AC673" s="68"/>
      <c r="AD673" s="67"/>
      <c r="AE673" s="72"/>
      <c r="AF673" s="34"/>
      <c r="AG673" s="69"/>
      <c r="AH673" s="37"/>
      <c r="AI673" s="37"/>
      <c r="AJ673" s="37"/>
      <c r="AM673" s="70"/>
      <c r="AN673" s="70"/>
      <c r="AO673" s="70"/>
      <c r="AQ673" s="72"/>
      <c r="AR673" s="73"/>
      <c r="AS673" s="51"/>
      <c r="AU673" s="73"/>
      <c r="AV673" s="73"/>
      <c r="AW673" s="110"/>
      <c r="AX673" s="46">
        <f>IF([1]!Contratacion2023[[#This Row],[ADICIÓN/PRÓRROGA]]="NO","N/A",[1]!Contratacion2023[[#This Row],[FECHA FIN PRORROGA]])</f>
        <v>0</v>
      </c>
      <c r="AY673" s="59"/>
      <c r="AZ673" s="59"/>
      <c r="BA673" s="59"/>
      <c r="BB673" s="47"/>
      <c r="BC673" s="59"/>
      <c r="BD673" s="59"/>
      <c r="BE673" s="48">
        <f>[1]!Contratacion2023[[#This Row],[VALOR TOTAL DEL CONTRATO]]-[1]!Contratacion2023[[#This Row],[VALOR VIGENTE]]</f>
        <v>0</v>
      </c>
      <c r="BJ673" s="51"/>
      <c r="BL673" s="73"/>
      <c r="BM673" s="51"/>
    </row>
    <row r="674" spans="1:65" x14ac:dyDescent="0.25">
      <c r="A674" s="53"/>
      <c r="H674" s="203"/>
      <c r="I674" s="57"/>
      <c r="K674" s="58"/>
      <c r="L674" s="59"/>
      <c r="N674" s="59"/>
      <c r="O674" s="61"/>
      <c r="P674" s="55"/>
      <c r="Q674" s="57"/>
      <c r="R674" s="62"/>
      <c r="S674" s="59"/>
      <c r="T674" s="63"/>
      <c r="U674" s="123"/>
      <c r="V674" s="64"/>
      <c r="W674" s="27"/>
      <c r="X674" s="65"/>
      <c r="Y674" s="65"/>
      <c r="Z674" s="66"/>
      <c r="AA674" s="67"/>
      <c r="AB674" s="67"/>
      <c r="AC674" s="68"/>
      <c r="AD674" s="67"/>
      <c r="AE674" s="72"/>
      <c r="AF674" s="34"/>
      <c r="AG674" s="69"/>
      <c r="AH674" s="37"/>
      <c r="AI674" s="37"/>
      <c r="AJ674" s="37"/>
      <c r="AM674" s="70"/>
      <c r="AN674" s="70"/>
      <c r="AO674" s="70"/>
      <c r="AQ674" s="72"/>
      <c r="AR674" s="73"/>
      <c r="AS674" s="51"/>
      <c r="AU674" s="73"/>
      <c r="AV674" s="73"/>
      <c r="AW674" s="110"/>
      <c r="AX674" s="46">
        <f>IF([1]!Contratacion2023[[#This Row],[ADICIÓN/PRÓRROGA]]="NO","N/A",[1]!Contratacion2023[[#This Row],[FECHA FIN PRORROGA]])</f>
        <v>0</v>
      </c>
      <c r="AY674" s="59"/>
      <c r="AZ674" s="59"/>
      <c r="BA674" s="59"/>
      <c r="BB674" s="47"/>
      <c r="BC674" s="59"/>
      <c r="BD674" s="59"/>
      <c r="BE674" s="48">
        <f>[1]!Contratacion2023[[#This Row],[VALOR TOTAL DEL CONTRATO]]-[1]!Contratacion2023[[#This Row],[VALOR VIGENTE]]</f>
        <v>0</v>
      </c>
      <c r="BJ674" s="51"/>
      <c r="BL674" s="73"/>
      <c r="BM674" s="51"/>
    </row>
    <row r="675" spans="1:65" x14ac:dyDescent="0.25">
      <c r="A675" s="53"/>
      <c r="H675" s="203"/>
      <c r="I675" s="57"/>
      <c r="K675" s="58"/>
      <c r="L675" s="59"/>
      <c r="N675" s="59"/>
      <c r="O675" s="61"/>
      <c r="P675" s="55"/>
      <c r="Q675" s="57"/>
      <c r="R675" s="62"/>
      <c r="S675" s="59"/>
      <c r="T675" s="63"/>
      <c r="U675" s="123"/>
      <c r="V675" s="64"/>
      <c r="W675" s="27"/>
      <c r="X675" s="65"/>
      <c r="Y675" s="65"/>
      <c r="Z675" s="66"/>
      <c r="AA675" s="67"/>
      <c r="AB675" s="67"/>
      <c r="AC675" s="68"/>
      <c r="AD675" s="67"/>
      <c r="AE675" s="72"/>
      <c r="AF675" s="34"/>
      <c r="AG675" s="69"/>
      <c r="AH675" s="37"/>
      <c r="AI675" s="37"/>
      <c r="AJ675" s="37"/>
      <c r="AM675" s="70"/>
      <c r="AN675" s="70"/>
      <c r="AO675" s="70"/>
      <c r="AQ675" s="72"/>
      <c r="AR675" s="73"/>
      <c r="AS675" s="51"/>
      <c r="AU675" s="73"/>
      <c r="AV675" s="73"/>
      <c r="AW675" s="110"/>
      <c r="AX675" s="46">
        <f>IF([1]!Contratacion2023[[#This Row],[ADICIÓN/PRÓRROGA]]="NO","N/A",[1]!Contratacion2023[[#This Row],[FECHA FIN PRORROGA]])</f>
        <v>0</v>
      </c>
      <c r="AY675" s="59"/>
      <c r="AZ675" s="59"/>
      <c r="BA675" s="59"/>
      <c r="BB675" s="47"/>
      <c r="BC675" s="59"/>
      <c r="BD675" s="59"/>
      <c r="BE675" s="48">
        <f>[1]!Contratacion2023[[#This Row],[VALOR TOTAL DEL CONTRATO]]-[1]!Contratacion2023[[#This Row],[VALOR VIGENTE]]</f>
        <v>0</v>
      </c>
      <c r="BJ675" s="51"/>
      <c r="BL675" s="73"/>
      <c r="BM675" s="51"/>
    </row>
    <row r="676" spans="1:65" x14ac:dyDescent="0.25">
      <c r="A676" s="53"/>
      <c r="H676" s="203"/>
      <c r="I676" s="57"/>
      <c r="K676" s="58"/>
      <c r="L676" s="59"/>
      <c r="N676" s="59"/>
      <c r="O676" s="61"/>
      <c r="P676" s="55"/>
      <c r="Q676" s="57"/>
      <c r="R676" s="62"/>
      <c r="S676" s="59"/>
      <c r="T676" s="63"/>
      <c r="U676" s="123"/>
      <c r="V676" s="64"/>
      <c r="W676" s="27"/>
      <c r="X676" s="65"/>
      <c r="Y676" s="65"/>
      <c r="Z676" s="66"/>
      <c r="AA676" s="67"/>
      <c r="AB676" s="67"/>
      <c r="AC676" s="68"/>
      <c r="AD676" s="67"/>
      <c r="AE676" s="72"/>
      <c r="AF676" s="34"/>
      <c r="AG676" s="69"/>
      <c r="AH676" s="37"/>
      <c r="AI676" s="37"/>
      <c r="AJ676" s="37"/>
      <c r="AM676" s="70"/>
      <c r="AN676" s="70"/>
      <c r="AO676" s="70"/>
      <c r="AQ676" s="72"/>
      <c r="AR676" s="73"/>
      <c r="AS676" s="51"/>
      <c r="AU676" s="73"/>
      <c r="AV676" s="73"/>
      <c r="AW676" s="110"/>
      <c r="AX676" s="46">
        <f>IF([1]!Contratacion2023[[#This Row],[ADICIÓN/PRÓRROGA]]="NO","N/A",[1]!Contratacion2023[[#This Row],[FECHA FIN PRORROGA]])</f>
        <v>0</v>
      </c>
      <c r="AY676" s="59"/>
      <c r="AZ676" s="59"/>
      <c r="BA676" s="59"/>
      <c r="BB676" s="47"/>
      <c r="BC676" s="59"/>
      <c r="BD676" s="59"/>
      <c r="BE676" s="48">
        <f>[1]!Contratacion2023[[#This Row],[VALOR TOTAL DEL CONTRATO]]-[1]!Contratacion2023[[#This Row],[VALOR VIGENTE]]</f>
        <v>0</v>
      </c>
      <c r="BJ676" s="51"/>
      <c r="BL676" s="73"/>
      <c r="BM676" s="51"/>
    </row>
    <row r="677" spans="1:65" x14ac:dyDescent="0.25">
      <c r="A677" s="53"/>
      <c r="H677" s="203"/>
      <c r="I677" s="57"/>
      <c r="K677" s="58"/>
      <c r="L677" s="59"/>
      <c r="N677" s="59"/>
      <c r="O677" s="61"/>
      <c r="P677" s="55"/>
      <c r="Q677" s="57"/>
      <c r="R677" s="62"/>
      <c r="S677" s="59"/>
      <c r="T677" s="63"/>
      <c r="U677" s="123"/>
      <c r="V677" s="64"/>
      <c r="W677" s="27"/>
      <c r="X677" s="65"/>
      <c r="Y677" s="65"/>
      <c r="Z677" s="66"/>
      <c r="AA677" s="67"/>
      <c r="AB677" s="67"/>
      <c r="AC677" s="68"/>
      <c r="AD677" s="67"/>
      <c r="AE677" s="72"/>
      <c r="AF677" s="34"/>
      <c r="AG677" s="69"/>
      <c r="AH677" s="37"/>
      <c r="AI677" s="37"/>
      <c r="AJ677" s="37"/>
      <c r="AM677" s="70"/>
      <c r="AN677" s="70"/>
      <c r="AO677" s="70"/>
      <c r="AQ677" s="72"/>
      <c r="AR677" s="73"/>
      <c r="AS677" s="51"/>
      <c r="AU677" s="73"/>
      <c r="AV677" s="73"/>
      <c r="AW677" s="110"/>
      <c r="AX677" s="46">
        <f>IF([1]!Contratacion2023[[#This Row],[ADICIÓN/PRÓRROGA]]="NO","N/A",[1]!Contratacion2023[[#This Row],[FECHA FIN PRORROGA]])</f>
        <v>0</v>
      </c>
      <c r="AY677" s="59"/>
      <c r="AZ677" s="59"/>
      <c r="BA677" s="59"/>
      <c r="BB677" s="47"/>
      <c r="BC677" s="59"/>
      <c r="BD677" s="59"/>
      <c r="BE677" s="48">
        <f>[1]!Contratacion2023[[#This Row],[VALOR TOTAL DEL CONTRATO]]-[1]!Contratacion2023[[#This Row],[VALOR VIGENTE]]</f>
        <v>0</v>
      </c>
      <c r="BJ677" s="51"/>
      <c r="BL677" s="73"/>
      <c r="BM677" s="51"/>
    </row>
    <row r="678" spans="1:65" x14ac:dyDescent="0.25">
      <c r="A678" s="53"/>
      <c r="H678" s="203"/>
      <c r="I678" s="57"/>
      <c r="K678" s="58"/>
      <c r="L678" s="59"/>
      <c r="N678" s="59"/>
      <c r="O678" s="61"/>
      <c r="P678" s="55"/>
      <c r="Q678" s="57"/>
      <c r="R678" s="62"/>
      <c r="S678" s="59"/>
      <c r="T678" s="63"/>
      <c r="U678" s="123"/>
      <c r="V678" s="64"/>
      <c r="W678" s="27"/>
      <c r="X678" s="65"/>
      <c r="Y678" s="65"/>
      <c r="Z678" s="66"/>
      <c r="AA678" s="67"/>
      <c r="AB678" s="67"/>
      <c r="AC678" s="68"/>
      <c r="AD678" s="67"/>
      <c r="AE678" s="72"/>
      <c r="AF678" s="34"/>
      <c r="AG678" s="69"/>
      <c r="AH678" s="37"/>
      <c r="AI678" s="37"/>
      <c r="AJ678" s="37"/>
      <c r="AM678" s="70"/>
      <c r="AN678" s="70"/>
      <c r="AO678" s="70"/>
      <c r="AQ678" s="72"/>
      <c r="AR678" s="73"/>
      <c r="AS678" s="51"/>
      <c r="AU678" s="73"/>
      <c r="AV678" s="73"/>
      <c r="AW678" s="110"/>
      <c r="AX678" s="46">
        <f>IF([1]!Contratacion2023[[#This Row],[ADICIÓN/PRÓRROGA]]="NO","N/A",[1]!Contratacion2023[[#This Row],[FECHA FIN PRORROGA]])</f>
        <v>0</v>
      </c>
      <c r="AY678" s="59"/>
      <c r="AZ678" s="59"/>
      <c r="BA678" s="59"/>
      <c r="BB678" s="47"/>
      <c r="BC678" s="59"/>
      <c r="BD678" s="59"/>
      <c r="BE678" s="48">
        <f>[1]!Contratacion2023[[#This Row],[VALOR TOTAL DEL CONTRATO]]-[1]!Contratacion2023[[#This Row],[VALOR VIGENTE]]</f>
        <v>0</v>
      </c>
      <c r="BJ678" s="51"/>
      <c r="BL678" s="73"/>
      <c r="BM678" s="51"/>
    </row>
    <row r="679" spans="1:65" x14ac:dyDescent="0.25">
      <c r="A679" s="53"/>
      <c r="H679" s="203"/>
      <c r="I679" s="57"/>
      <c r="K679" s="58"/>
      <c r="L679" s="59"/>
      <c r="N679" s="59"/>
      <c r="O679" s="61"/>
      <c r="P679" s="55"/>
      <c r="Q679" s="57"/>
      <c r="R679" s="62"/>
      <c r="S679" s="59"/>
      <c r="T679" s="63"/>
      <c r="U679" s="123"/>
      <c r="V679" s="64"/>
      <c r="W679" s="27"/>
      <c r="X679" s="65"/>
      <c r="Y679" s="65"/>
      <c r="Z679" s="66"/>
      <c r="AA679" s="67"/>
      <c r="AB679" s="67"/>
      <c r="AC679" s="68"/>
      <c r="AD679" s="67"/>
      <c r="AE679" s="72"/>
      <c r="AF679" s="34"/>
      <c r="AG679" s="69"/>
      <c r="AH679" s="37"/>
      <c r="AI679" s="37"/>
      <c r="AJ679" s="37"/>
      <c r="AM679" s="70"/>
      <c r="AN679" s="70"/>
      <c r="AO679" s="70"/>
      <c r="AQ679" s="72"/>
      <c r="AR679" s="73"/>
      <c r="AS679" s="51"/>
      <c r="AU679" s="73"/>
      <c r="AV679" s="73"/>
      <c r="AW679" s="110"/>
      <c r="AX679" s="46">
        <f>IF([1]!Contratacion2023[[#This Row],[ADICIÓN/PRÓRROGA]]="NO","N/A",[1]!Contratacion2023[[#This Row],[FECHA FIN PRORROGA]])</f>
        <v>0</v>
      </c>
      <c r="AY679" s="59"/>
      <c r="AZ679" s="59"/>
      <c r="BA679" s="59"/>
      <c r="BB679" s="47"/>
      <c r="BC679" s="59"/>
      <c r="BD679" s="59"/>
      <c r="BE679" s="48">
        <f>[1]!Contratacion2023[[#This Row],[VALOR TOTAL DEL CONTRATO]]-[1]!Contratacion2023[[#This Row],[VALOR VIGENTE]]</f>
        <v>0</v>
      </c>
      <c r="BJ679" s="51"/>
      <c r="BL679" s="73"/>
      <c r="BM679" s="51"/>
    </row>
    <row r="680" spans="1:65" x14ac:dyDescent="0.25">
      <c r="A680" s="53"/>
      <c r="H680" s="203"/>
      <c r="I680" s="57"/>
      <c r="K680" s="58"/>
      <c r="L680" s="59"/>
      <c r="N680" s="59"/>
      <c r="O680" s="61"/>
      <c r="P680" s="55"/>
      <c r="Q680" s="57"/>
      <c r="R680" s="62"/>
      <c r="S680" s="59"/>
      <c r="T680" s="63"/>
      <c r="U680" s="123"/>
      <c r="V680" s="64"/>
      <c r="W680" s="27"/>
      <c r="X680" s="65"/>
      <c r="Y680" s="65"/>
      <c r="Z680" s="66"/>
      <c r="AA680" s="67"/>
      <c r="AB680" s="67"/>
      <c r="AC680" s="68"/>
      <c r="AD680" s="67"/>
      <c r="AE680" s="72"/>
      <c r="AF680" s="34"/>
      <c r="AG680" s="69"/>
      <c r="AH680" s="37"/>
      <c r="AI680" s="37"/>
      <c r="AJ680" s="37"/>
      <c r="AM680" s="70"/>
      <c r="AN680" s="70"/>
      <c r="AO680" s="70"/>
      <c r="AQ680" s="72"/>
      <c r="AR680" s="73"/>
      <c r="AS680" s="51"/>
      <c r="AU680" s="73"/>
      <c r="AV680" s="73"/>
      <c r="AW680" s="110"/>
      <c r="AX680" s="46">
        <f>IF([1]!Contratacion2023[[#This Row],[ADICIÓN/PRÓRROGA]]="NO","N/A",[1]!Contratacion2023[[#This Row],[FECHA FIN PRORROGA]])</f>
        <v>0</v>
      </c>
      <c r="AY680" s="59"/>
      <c r="AZ680" s="59"/>
      <c r="BA680" s="59"/>
      <c r="BB680" s="47"/>
      <c r="BC680" s="59"/>
      <c r="BD680" s="59"/>
      <c r="BE680" s="48">
        <f>[1]!Contratacion2023[[#This Row],[VALOR TOTAL DEL CONTRATO]]-[1]!Contratacion2023[[#This Row],[VALOR VIGENTE]]</f>
        <v>0</v>
      </c>
      <c r="BJ680" s="51"/>
      <c r="BL680" s="73"/>
      <c r="BM680" s="51"/>
    </row>
    <row r="681" spans="1:65" x14ac:dyDescent="0.25">
      <c r="A681" s="53"/>
      <c r="H681" s="203"/>
      <c r="I681" s="57"/>
      <c r="K681" s="58"/>
      <c r="L681" s="59"/>
      <c r="N681" s="59"/>
      <c r="O681" s="61"/>
      <c r="P681" s="55"/>
      <c r="Q681" s="57"/>
      <c r="R681" s="62"/>
      <c r="S681" s="59"/>
      <c r="T681" s="63"/>
      <c r="U681" s="123"/>
      <c r="V681" s="64"/>
      <c r="W681" s="27"/>
      <c r="X681" s="65"/>
      <c r="Y681" s="65"/>
      <c r="Z681" s="66"/>
      <c r="AA681" s="67"/>
      <c r="AB681" s="67"/>
      <c r="AC681" s="68"/>
      <c r="AD681" s="67"/>
      <c r="AE681" s="72"/>
      <c r="AF681" s="34"/>
      <c r="AG681" s="69"/>
      <c r="AH681" s="37"/>
      <c r="AI681" s="37"/>
      <c r="AJ681" s="37"/>
      <c r="AM681" s="70"/>
      <c r="AN681" s="70"/>
      <c r="AO681" s="70"/>
      <c r="AQ681" s="72"/>
      <c r="AR681" s="73"/>
      <c r="AS681" s="51"/>
      <c r="AU681" s="73"/>
      <c r="AV681" s="73"/>
      <c r="AW681" s="110"/>
      <c r="AX681" s="46">
        <f>IF([1]!Contratacion2023[[#This Row],[ADICIÓN/PRÓRROGA]]="NO","N/A",[1]!Contratacion2023[[#This Row],[FECHA FIN PRORROGA]])</f>
        <v>0</v>
      </c>
      <c r="AY681" s="59"/>
      <c r="AZ681" s="59"/>
      <c r="BA681" s="59"/>
      <c r="BB681" s="47"/>
      <c r="BC681" s="59"/>
      <c r="BD681" s="59"/>
      <c r="BE681" s="48">
        <f>[1]!Contratacion2023[[#This Row],[VALOR TOTAL DEL CONTRATO]]-[1]!Contratacion2023[[#This Row],[VALOR VIGENTE]]</f>
        <v>0</v>
      </c>
      <c r="BJ681" s="51"/>
      <c r="BL681" s="73"/>
      <c r="BM681" s="51"/>
    </row>
    <row r="682" spans="1:65" x14ac:dyDescent="0.25">
      <c r="A682" s="53"/>
      <c r="H682" s="203"/>
      <c r="I682" s="57"/>
      <c r="K682" s="58"/>
      <c r="L682" s="59"/>
      <c r="N682" s="59"/>
      <c r="O682" s="61"/>
      <c r="P682" s="55"/>
      <c r="Q682" s="57"/>
      <c r="R682" s="62"/>
      <c r="S682" s="59"/>
      <c r="T682" s="63"/>
      <c r="U682" s="123"/>
      <c r="V682" s="64"/>
      <c r="W682" s="27"/>
      <c r="X682" s="65"/>
      <c r="Y682" s="65"/>
      <c r="Z682" s="66"/>
      <c r="AA682" s="67"/>
      <c r="AB682" s="67"/>
      <c r="AC682" s="68"/>
      <c r="AD682" s="67"/>
      <c r="AE682" s="72"/>
      <c r="AF682" s="34"/>
      <c r="AG682" s="69"/>
      <c r="AH682" s="37"/>
      <c r="AI682" s="37"/>
      <c r="AJ682" s="37"/>
      <c r="AM682" s="70"/>
      <c r="AN682" s="70"/>
      <c r="AO682" s="70"/>
      <c r="AQ682" s="72"/>
      <c r="AR682" s="73"/>
      <c r="AS682" s="51"/>
      <c r="AU682" s="73"/>
      <c r="AV682" s="73"/>
      <c r="AW682" s="110"/>
      <c r="AX682" s="46">
        <f>IF([1]!Contratacion2023[[#This Row],[ADICIÓN/PRÓRROGA]]="NO","N/A",[1]!Contratacion2023[[#This Row],[FECHA FIN PRORROGA]])</f>
        <v>0</v>
      </c>
      <c r="AY682" s="59"/>
      <c r="AZ682" s="59"/>
      <c r="BA682" s="59"/>
      <c r="BB682" s="47"/>
      <c r="BC682" s="59"/>
      <c r="BD682" s="59"/>
      <c r="BE682" s="48">
        <f>[1]!Contratacion2023[[#This Row],[VALOR TOTAL DEL CONTRATO]]-[1]!Contratacion2023[[#This Row],[VALOR VIGENTE]]</f>
        <v>0</v>
      </c>
      <c r="BJ682" s="51"/>
      <c r="BL682" s="73"/>
      <c r="BM682" s="51"/>
    </row>
    <row r="683" spans="1:65" x14ac:dyDescent="0.25">
      <c r="A683" s="53"/>
      <c r="H683" s="203"/>
      <c r="I683" s="57"/>
      <c r="K683" s="58"/>
      <c r="L683" s="59"/>
      <c r="N683" s="59"/>
      <c r="O683" s="61"/>
      <c r="P683" s="55"/>
      <c r="Q683" s="57"/>
      <c r="R683" s="62"/>
      <c r="S683" s="59"/>
      <c r="T683" s="63"/>
      <c r="U683" s="123"/>
      <c r="V683" s="64"/>
      <c r="W683" s="27"/>
      <c r="X683" s="65"/>
      <c r="Y683" s="65"/>
      <c r="Z683" s="66"/>
      <c r="AA683" s="67"/>
      <c r="AB683" s="67"/>
      <c r="AC683" s="68"/>
      <c r="AD683" s="67"/>
      <c r="AE683" s="72"/>
      <c r="AF683" s="34"/>
      <c r="AG683" s="69"/>
      <c r="AH683" s="37"/>
      <c r="AI683" s="37"/>
      <c r="AJ683" s="37"/>
      <c r="AM683" s="70"/>
      <c r="AN683" s="70"/>
      <c r="AO683" s="70"/>
      <c r="AQ683" s="72"/>
      <c r="AR683" s="73"/>
      <c r="AS683" s="51"/>
      <c r="AU683" s="73"/>
      <c r="AV683" s="73"/>
      <c r="AW683" s="110"/>
      <c r="AX683" s="46">
        <f>IF([1]!Contratacion2023[[#This Row],[ADICIÓN/PRÓRROGA]]="NO","N/A",[1]!Contratacion2023[[#This Row],[FECHA FIN PRORROGA]])</f>
        <v>0</v>
      </c>
      <c r="AY683" s="59"/>
      <c r="AZ683" s="59"/>
      <c r="BA683" s="59"/>
      <c r="BB683" s="47"/>
      <c r="BC683" s="59"/>
      <c r="BD683" s="59"/>
      <c r="BE683" s="48">
        <f>[1]!Contratacion2023[[#This Row],[VALOR TOTAL DEL CONTRATO]]-[1]!Contratacion2023[[#This Row],[VALOR VIGENTE]]</f>
        <v>0</v>
      </c>
      <c r="BJ683" s="51"/>
      <c r="BL683" s="73"/>
      <c r="BM683" s="51"/>
    </row>
    <row r="684" spans="1:65" x14ac:dyDescent="0.25">
      <c r="A684" s="53"/>
      <c r="H684" s="203"/>
      <c r="I684" s="57"/>
      <c r="K684" s="58"/>
      <c r="L684" s="59"/>
      <c r="N684" s="59"/>
      <c r="O684" s="61"/>
      <c r="P684" s="55"/>
      <c r="Q684" s="57"/>
      <c r="R684" s="62"/>
      <c r="S684" s="59"/>
      <c r="T684" s="63"/>
      <c r="U684" s="123"/>
      <c r="V684" s="64"/>
      <c r="W684" s="27"/>
      <c r="X684" s="65"/>
      <c r="Y684" s="65"/>
      <c r="Z684" s="66"/>
      <c r="AA684" s="67"/>
      <c r="AB684" s="67"/>
      <c r="AC684" s="68"/>
      <c r="AD684" s="67"/>
      <c r="AE684" s="72"/>
      <c r="AF684" s="34"/>
      <c r="AG684" s="69"/>
      <c r="AH684" s="37"/>
      <c r="AI684" s="37"/>
      <c r="AJ684" s="37"/>
      <c r="AM684" s="70"/>
      <c r="AN684" s="70"/>
      <c r="AO684" s="70"/>
      <c r="AQ684" s="72"/>
      <c r="AR684" s="73"/>
      <c r="AS684" s="51"/>
      <c r="AU684" s="73"/>
      <c r="AV684" s="73"/>
      <c r="AW684" s="110"/>
      <c r="AX684" s="46">
        <f>IF([1]!Contratacion2023[[#This Row],[ADICIÓN/PRÓRROGA]]="NO","N/A",[1]!Contratacion2023[[#This Row],[FECHA FIN PRORROGA]])</f>
        <v>0</v>
      </c>
      <c r="AY684" s="59"/>
      <c r="AZ684" s="59"/>
      <c r="BA684" s="59"/>
      <c r="BB684" s="47"/>
      <c r="BC684" s="59"/>
      <c r="BD684" s="59"/>
      <c r="BE684" s="48">
        <f>[1]!Contratacion2023[[#This Row],[VALOR TOTAL DEL CONTRATO]]-[1]!Contratacion2023[[#This Row],[VALOR VIGENTE]]</f>
        <v>0</v>
      </c>
      <c r="BJ684" s="51"/>
      <c r="BL684" s="73"/>
      <c r="BM684" s="51"/>
    </row>
    <row r="685" spans="1:65" x14ac:dyDescent="0.25">
      <c r="A685" s="53"/>
      <c r="H685" s="203"/>
      <c r="I685" s="57"/>
      <c r="K685" s="58"/>
      <c r="L685" s="59"/>
      <c r="N685" s="59"/>
      <c r="O685" s="61"/>
      <c r="P685" s="55"/>
      <c r="Q685" s="57"/>
      <c r="R685" s="62"/>
      <c r="S685" s="59"/>
      <c r="T685" s="63"/>
      <c r="U685" s="123"/>
      <c r="V685" s="64"/>
      <c r="W685" s="27"/>
      <c r="X685" s="65"/>
      <c r="Y685" s="65"/>
      <c r="Z685" s="66"/>
      <c r="AA685" s="67"/>
      <c r="AB685" s="67"/>
      <c r="AC685" s="68"/>
      <c r="AD685" s="67"/>
      <c r="AE685" s="72"/>
      <c r="AF685" s="34"/>
      <c r="AG685" s="69"/>
      <c r="AH685" s="37"/>
      <c r="AI685" s="37"/>
      <c r="AJ685" s="37"/>
      <c r="AM685" s="70"/>
      <c r="AN685" s="70"/>
      <c r="AO685" s="70"/>
      <c r="AQ685" s="72"/>
      <c r="AR685" s="73"/>
      <c r="AS685" s="51"/>
      <c r="AU685" s="73"/>
      <c r="AV685" s="73"/>
      <c r="AW685" s="110"/>
      <c r="AX685" s="46">
        <f>IF([1]!Contratacion2023[[#This Row],[ADICIÓN/PRÓRROGA]]="NO","N/A",[1]!Contratacion2023[[#This Row],[FECHA FIN PRORROGA]])</f>
        <v>0</v>
      </c>
      <c r="AY685" s="59"/>
      <c r="AZ685" s="59"/>
      <c r="BA685" s="59"/>
      <c r="BB685" s="47"/>
      <c r="BC685" s="59"/>
      <c r="BD685" s="59"/>
      <c r="BE685" s="48">
        <f>[1]!Contratacion2023[[#This Row],[VALOR TOTAL DEL CONTRATO]]-[1]!Contratacion2023[[#This Row],[VALOR VIGENTE]]</f>
        <v>0</v>
      </c>
      <c r="BJ685" s="51"/>
      <c r="BL685" s="73"/>
      <c r="BM685" s="51"/>
    </row>
    <row r="686" spans="1:65" x14ac:dyDescent="0.25">
      <c r="A686" s="53"/>
      <c r="H686" s="203"/>
      <c r="I686" s="57"/>
      <c r="K686" s="58"/>
      <c r="L686" s="59"/>
      <c r="N686" s="59"/>
      <c r="O686" s="61"/>
      <c r="P686" s="55"/>
      <c r="Q686" s="57"/>
      <c r="R686" s="62"/>
      <c r="S686" s="59"/>
      <c r="T686" s="63"/>
      <c r="U686" s="123"/>
      <c r="V686" s="64"/>
      <c r="W686" s="27"/>
      <c r="X686" s="65"/>
      <c r="Y686" s="65"/>
      <c r="Z686" s="66"/>
      <c r="AA686" s="67"/>
      <c r="AB686" s="67"/>
      <c r="AC686" s="68"/>
      <c r="AD686" s="67"/>
      <c r="AE686" s="72"/>
      <c r="AF686" s="34"/>
      <c r="AG686" s="69"/>
      <c r="AH686" s="37"/>
      <c r="AI686" s="37"/>
      <c r="AJ686" s="37"/>
      <c r="AM686" s="70"/>
      <c r="AN686" s="70"/>
      <c r="AO686" s="70"/>
      <c r="AQ686" s="72"/>
      <c r="AR686" s="73"/>
      <c r="AS686" s="51"/>
      <c r="AU686" s="73"/>
      <c r="AV686" s="73"/>
      <c r="AW686" s="110"/>
      <c r="AX686" s="46">
        <f>IF([1]!Contratacion2023[[#This Row],[ADICIÓN/PRÓRROGA]]="NO","N/A",[1]!Contratacion2023[[#This Row],[FECHA FIN PRORROGA]])</f>
        <v>0</v>
      </c>
      <c r="AY686" s="59"/>
      <c r="AZ686" s="59"/>
      <c r="BA686" s="59"/>
      <c r="BB686" s="47"/>
      <c r="BC686" s="59"/>
      <c r="BD686" s="59"/>
      <c r="BE686" s="48">
        <f>[1]!Contratacion2023[[#This Row],[VALOR TOTAL DEL CONTRATO]]-[1]!Contratacion2023[[#This Row],[VALOR VIGENTE]]</f>
        <v>0</v>
      </c>
      <c r="BJ686" s="51"/>
      <c r="BL686" s="73"/>
      <c r="BM686" s="51"/>
    </row>
    <row r="687" spans="1:65" x14ac:dyDescent="0.25">
      <c r="A687" s="53"/>
      <c r="H687" s="203"/>
      <c r="I687" s="57"/>
      <c r="K687" s="58"/>
      <c r="L687" s="59"/>
      <c r="N687" s="59"/>
      <c r="O687" s="61"/>
      <c r="P687" s="55"/>
      <c r="Q687" s="57"/>
      <c r="R687" s="62"/>
      <c r="S687" s="59"/>
      <c r="T687" s="63"/>
      <c r="U687" s="123"/>
      <c r="V687" s="64"/>
      <c r="W687" s="27"/>
      <c r="X687" s="65"/>
      <c r="Y687" s="65"/>
      <c r="Z687" s="66"/>
      <c r="AA687" s="67"/>
      <c r="AB687" s="67"/>
      <c r="AC687" s="68"/>
      <c r="AD687" s="67"/>
      <c r="AE687" s="72"/>
      <c r="AF687" s="34"/>
      <c r="AG687" s="69"/>
      <c r="AH687" s="37"/>
      <c r="AI687" s="37"/>
      <c r="AJ687" s="37"/>
      <c r="AM687" s="70"/>
      <c r="AN687" s="70"/>
      <c r="AO687" s="70"/>
      <c r="AQ687" s="72"/>
      <c r="AR687" s="73"/>
      <c r="AS687" s="51"/>
      <c r="AU687" s="73"/>
      <c r="AV687" s="73"/>
      <c r="AW687" s="110"/>
      <c r="AX687" s="46">
        <f>IF([1]!Contratacion2023[[#This Row],[ADICIÓN/PRÓRROGA]]="NO","N/A",[1]!Contratacion2023[[#This Row],[FECHA FIN PRORROGA]])</f>
        <v>0</v>
      </c>
      <c r="AY687" s="59"/>
      <c r="AZ687" s="59"/>
      <c r="BA687" s="59"/>
      <c r="BB687" s="47"/>
      <c r="BC687" s="59"/>
      <c r="BD687" s="59"/>
      <c r="BE687" s="48">
        <f>[1]!Contratacion2023[[#This Row],[VALOR TOTAL DEL CONTRATO]]-[1]!Contratacion2023[[#This Row],[VALOR VIGENTE]]</f>
        <v>0</v>
      </c>
      <c r="BJ687" s="51"/>
      <c r="BL687" s="73"/>
      <c r="BM687" s="51"/>
    </row>
    <row r="688" spans="1:65" x14ac:dyDescent="0.25">
      <c r="A688" s="53"/>
      <c r="H688" s="203"/>
      <c r="I688" s="57"/>
      <c r="K688" s="58"/>
      <c r="L688" s="59"/>
      <c r="N688" s="59"/>
      <c r="O688" s="61"/>
      <c r="P688" s="55"/>
      <c r="Q688" s="57"/>
      <c r="R688" s="62"/>
      <c r="S688" s="59"/>
      <c r="T688" s="63"/>
      <c r="U688" s="123"/>
      <c r="V688" s="64"/>
      <c r="W688" s="27"/>
      <c r="X688" s="65"/>
      <c r="Y688" s="65"/>
      <c r="Z688" s="66"/>
      <c r="AA688" s="67"/>
      <c r="AB688" s="67"/>
      <c r="AC688" s="68"/>
      <c r="AD688" s="67"/>
      <c r="AE688" s="72"/>
      <c r="AF688" s="34"/>
      <c r="AG688" s="69"/>
      <c r="AH688" s="37"/>
      <c r="AI688" s="37"/>
      <c r="AJ688" s="37"/>
      <c r="AM688" s="70"/>
      <c r="AN688" s="70"/>
      <c r="AO688" s="70"/>
      <c r="AQ688" s="72"/>
      <c r="AR688" s="73"/>
      <c r="AS688" s="51"/>
      <c r="AU688" s="73"/>
      <c r="AV688" s="73"/>
      <c r="AW688" s="110"/>
      <c r="AX688" s="46">
        <f>IF([1]!Contratacion2023[[#This Row],[ADICIÓN/PRÓRROGA]]="NO","N/A",[1]!Contratacion2023[[#This Row],[FECHA FIN PRORROGA]])</f>
        <v>0</v>
      </c>
      <c r="AY688" s="59"/>
      <c r="AZ688" s="59"/>
      <c r="BA688" s="59"/>
      <c r="BB688" s="47"/>
      <c r="BC688" s="59"/>
      <c r="BD688" s="59"/>
      <c r="BE688" s="48">
        <f>[1]!Contratacion2023[[#This Row],[VALOR TOTAL DEL CONTRATO]]-[1]!Contratacion2023[[#This Row],[VALOR VIGENTE]]</f>
        <v>0</v>
      </c>
      <c r="BJ688" s="51"/>
      <c r="BL688" s="73"/>
      <c r="BM688" s="51"/>
    </row>
    <row r="689" spans="1:65" x14ac:dyDescent="0.25">
      <c r="A689" s="53"/>
      <c r="H689" s="203"/>
      <c r="I689" s="57"/>
      <c r="K689" s="58"/>
      <c r="L689" s="59"/>
      <c r="N689" s="59"/>
      <c r="O689" s="61"/>
      <c r="P689" s="55"/>
      <c r="Q689" s="57"/>
      <c r="R689" s="62"/>
      <c r="S689" s="59"/>
      <c r="T689" s="63"/>
      <c r="U689" s="123"/>
      <c r="V689" s="64"/>
      <c r="W689" s="27"/>
      <c r="X689" s="65"/>
      <c r="Y689" s="65"/>
      <c r="Z689" s="66"/>
      <c r="AA689" s="67"/>
      <c r="AB689" s="67"/>
      <c r="AC689" s="68"/>
      <c r="AD689" s="67"/>
      <c r="AE689" s="72"/>
      <c r="AF689" s="34"/>
      <c r="AG689" s="69"/>
      <c r="AH689" s="37"/>
      <c r="AI689" s="37"/>
      <c r="AJ689" s="37"/>
      <c r="AM689" s="70"/>
      <c r="AN689" s="70"/>
      <c r="AO689" s="70"/>
      <c r="AQ689" s="72"/>
      <c r="AR689" s="73"/>
      <c r="AS689" s="51"/>
      <c r="AU689" s="73"/>
      <c r="AV689" s="73"/>
      <c r="AW689" s="110"/>
      <c r="AX689" s="46">
        <f>IF([1]!Contratacion2023[[#This Row],[ADICIÓN/PRÓRROGA]]="NO","N/A",[1]!Contratacion2023[[#This Row],[FECHA FIN PRORROGA]])</f>
        <v>0</v>
      </c>
      <c r="AY689" s="59"/>
      <c r="AZ689" s="59"/>
      <c r="BA689" s="59"/>
      <c r="BB689" s="47"/>
      <c r="BC689" s="59"/>
      <c r="BD689" s="59"/>
      <c r="BE689" s="48">
        <f>[1]!Contratacion2023[[#This Row],[VALOR TOTAL DEL CONTRATO]]-[1]!Contratacion2023[[#This Row],[VALOR VIGENTE]]</f>
        <v>0</v>
      </c>
      <c r="BJ689" s="51"/>
      <c r="BL689" s="73"/>
      <c r="BM689" s="51"/>
    </row>
    <row r="690" spans="1:65" x14ac:dyDescent="0.25">
      <c r="A690" s="53"/>
      <c r="H690" s="203"/>
      <c r="I690" s="57"/>
      <c r="K690" s="58"/>
      <c r="L690" s="59"/>
      <c r="N690" s="59"/>
      <c r="O690" s="61"/>
      <c r="P690" s="55"/>
      <c r="Q690" s="57"/>
      <c r="R690" s="62"/>
      <c r="S690" s="59"/>
      <c r="T690" s="63"/>
      <c r="U690" s="123"/>
      <c r="V690" s="64"/>
      <c r="W690" s="27"/>
      <c r="X690" s="65"/>
      <c r="Y690" s="65"/>
      <c r="Z690" s="66"/>
      <c r="AA690" s="67"/>
      <c r="AB690" s="67"/>
      <c r="AC690" s="68"/>
      <c r="AD690" s="67"/>
      <c r="AE690" s="72"/>
      <c r="AF690" s="34"/>
      <c r="AG690" s="69"/>
      <c r="AH690" s="37"/>
      <c r="AI690" s="37"/>
      <c r="AJ690" s="37"/>
      <c r="AM690" s="70"/>
      <c r="AN690" s="70"/>
      <c r="AO690" s="70"/>
      <c r="AQ690" s="72"/>
      <c r="AR690" s="73"/>
      <c r="AS690" s="51"/>
      <c r="AU690" s="73"/>
      <c r="AV690" s="73"/>
      <c r="AW690" s="110"/>
      <c r="AX690" s="46">
        <f>IF([1]!Contratacion2023[[#This Row],[ADICIÓN/PRÓRROGA]]="NO","N/A",[1]!Contratacion2023[[#This Row],[FECHA FIN PRORROGA]])</f>
        <v>0</v>
      </c>
      <c r="AY690" s="59"/>
      <c r="AZ690" s="59"/>
      <c r="BA690" s="59"/>
      <c r="BB690" s="47"/>
      <c r="BC690" s="59"/>
      <c r="BD690" s="59"/>
      <c r="BE690" s="48">
        <f>[1]!Contratacion2023[[#This Row],[VALOR TOTAL DEL CONTRATO]]-[1]!Contratacion2023[[#This Row],[VALOR VIGENTE]]</f>
        <v>0</v>
      </c>
      <c r="BJ690" s="51"/>
      <c r="BL690" s="73"/>
      <c r="BM690" s="51"/>
    </row>
    <row r="691" spans="1:65" x14ac:dyDescent="0.25">
      <c r="A691" s="53"/>
      <c r="H691" s="203"/>
      <c r="I691" s="57"/>
      <c r="K691" s="58"/>
      <c r="L691" s="59"/>
      <c r="N691" s="59"/>
      <c r="O691" s="61"/>
      <c r="P691" s="55"/>
      <c r="Q691" s="57"/>
      <c r="R691" s="62"/>
      <c r="S691" s="59"/>
      <c r="T691" s="63"/>
      <c r="U691" s="123"/>
      <c r="V691" s="64"/>
      <c r="W691" s="27"/>
      <c r="X691" s="65"/>
      <c r="Y691" s="65"/>
      <c r="Z691" s="66"/>
      <c r="AA691" s="67"/>
      <c r="AB691" s="67"/>
      <c r="AC691" s="68"/>
      <c r="AD691" s="67"/>
      <c r="AE691" s="72"/>
      <c r="AF691" s="34"/>
      <c r="AG691" s="69"/>
      <c r="AH691" s="37"/>
      <c r="AI691" s="37"/>
      <c r="AJ691" s="37"/>
      <c r="AM691" s="70"/>
      <c r="AN691" s="70"/>
      <c r="AO691" s="70"/>
      <c r="AQ691" s="72"/>
      <c r="AR691" s="73"/>
      <c r="AS691" s="51"/>
      <c r="AU691" s="73"/>
      <c r="AV691" s="73"/>
      <c r="AW691" s="110"/>
      <c r="AX691" s="46">
        <f>IF([1]!Contratacion2023[[#This Row],[ADICIÓN/PRÓRROGA]]="NO","N/A",[1]!Contratacion2023[[#This Row],[FECHA FIN PRORROGA]])</f>
        <v>0</v>
      </c>
      <c r="AY691" s="59"/>
      <c r="AZ691" s="59"/>
      <c r="BA691" s="59"/>
      <c r="BB691" s="47"/>
      <c r="BC691" s="59"/>
      <c r="BD691" s="59"/>
      <c r="BE691" s="48">
        <f>[1]!Contratacion2023[[#This Row],[VALOR TOTAL DEL CONTRATO]]-[1]!Contratacion2023[[#This Row],[VALOR VIGENTE]]</f>
        <v>0</v>
      </c>
      <c r="BJ691" s="51"/>
      <c r="BL691" s="73"/>
      <c r="BM691" s="51"/>
    </row>
    <row r="692" spans="1:65" x14ac:dyDescent="0.25">
      <c r="A692" s="53"/>
      <c r="H692" s="203"/>
      <c r="I692" s="57"/>
      <c r="K692" s="58"/>
      <c r="L692" s="59"/>
      <c r="N692" s="59"/>
      <c r="O692" s="61"/>
      <c r="P692" s="55"/>
      <c r="Q692" s="57"/>
      <c r="R692" s="62"/>
      <c r="S692" s="59"/>
      <c r="T692" s="63"/>
      <c r="U692" s="123"/>
      <c r="V692" s="64"/>
      <c r="W692" s="27"/>
      <c r="X692" s="65"/>
      <c r="Y692" s="65"/>
      <c r="Z692" s="66"/>
      <c r="AA692" s="67"/>
      <c r="AB692" s="67"/>
      <c r="AC692" s="68"/>
      <c r="AD692" s="67"/>
      <c r="AE692" s="72"/>
      <c r="AF692" s="34"/>
      <c r="AG692" s="69"/>
      <c r="AH692" s="37"/>
      <c r="AI692" s="37"/>
      <c r="AJ692" s="37"/>
      <c r="AM692" s="70"/>
      <c r="AN692" s="70"/>
      <c r="AO692" s="70"/>
      <c r="AQ692" s="72"/>
      <c r="AR692" s="73"/>
      <c r="AS692" s="51"/>
      <c r="AU692" s="73"/>
      <c r="AV692" s="73"/>
      <c r="AW692" s="110"/>
      <c r="AX692" s="46">
        <f>IF([1]!Contratacion2023[[#This Row],[ADICIÓN/PRÓRROGA]]="NO","N/A",[1]!Contratacion2023[[#This Row],[FECHA FIN PRORROGA]])</f>
        <v>0</v>
      </c>
      <c r="AY692" s="59"/>
      <c r="AZ692" s="59"/>
      <c r="BA692" s="59"/>
      <c r="BB692" s="47"/>
      <c r="BC692" s="59"/>
      <c r="BD692" s="59"/>
      <c r="BE692" s="48">
        <f>[1]!Contratacion2023[[#This Row],[VALOR TOTAL DEL CONTRATO]]-[1]!Contratacion2023[[#This Row],[VALOR VIGENTE]]</f>
        <v>0</v>
      </c>
      <c r="BJ692" s="51"/>
      <c r="BL692" s="73"/>
      <c r="BM692" s="51"/>
    </row>
    <row r="693" spans="1:65" x14ac:dyDescent="0.25">
      <c r="A693" s="53"/>
      <c r="H693" s="203"/>
      <c r="I693" s="57"/>
      <c r="K693" s="58"/>
      <c r="L693" s="59"/>
      <c r="N693" s="59"/>
      <c r="O693" s="61"/>
      <c r="P693" s="55"/>
      <c r="Q693" s="57"/>
      <c r="R693" s="62"/>
      <c r="S693" s="59"/>
      <c r="T693" s="63"/>
      <c r="U693" s="123"/>
      <c r="V693" s="64"/>
      <c r="W693" s="27"/>
      <c r="X693" s="65"/>
      <c r="Y693" s="65"/>
      <c r="Z693" s="66"/>
      <c r="AA693" s="67"/>
      <c r="AB693" s="67"/>
      <c r="AC693" s="68"/>
      <c r="AD693" s="67"/>
      <c r="AE693" s="72"/>
      <c r="AF693" s="34"/>
      <c r="AG693" s="69"/>
      <c r="AH693" s="37"/>
      <c r="AI693" s="37"/>
      <c r="AJ693" s="37"/>
      <c r="AM693" s="70"/>
      <c r="AN693" s="70"/>
      <c r="AO693" s="70"/>
      <c r="AQ693" s="72"/>
      <c r="AR693" s="73"/>
      <c r="AS693" s="51"/>
      <c r="AU693" s="73"/>
      <c r="AV693" s="73"/>
      <c r="AW693" s="110"/>
      <c r="AX693" s="46">
        <f>IF([1]!Contratacion2023[[#This Row],[ADICIÓN/PRÓRROGA]]="NO","N/A",[1]!Contratacion2023[[#This Row],[FECHA FIN PRORROGA]])</f>
        <v>0</v>
      </c>
      <c r="AY693" s="59"/>
      <c r="AZ693" s="59"/>
      <c r="BA693" s="59"/>
      <c r="BB693" s="47"/>
      <c r="BC693" s="59"/>
      <c r="BD693" s="59"/>
      <c r="BE693" s="48">
        <f>[1]!Contratacion2023[[#This Row],[VALOR TOTAL DEL CONTRATO]]-[1]!Contratacion2023[[#This Row],[VALOR VIGENTE]]</f>
        <v>0</v>
      </c>
      <c r="BJ693" s="51"/>
      <c r="BL693" s="73"/>
      <c r="BM693" s="51"/>
    </row>
    <row r="694" spans="1:65" x14ac:dyDescent="0.25">
      <c r="A694" s="53"/>
      <c r="H694" s="203"/>
      <c r="I694" s="57"/>
      <c r="K694" s="58"/>
      <c r="L694" s="59"/>
      <c r="N694" s="59"/>
      <c r="O694" s="61"/>
      <c r="P694" s="55"/>
      <c r="Q694" s="57"/>
      <c r="R694" s="62"/>
      <c r="S694" s="59"/>
      <c r="T694" s="63"/>
      <c r="U694" s="123"/>
      <c r="V694" s="64"/>
      <c r="W694" s="27"/>
      <c r="X694" s="65"/>
      <c r="Y694" s="65"/>
      <c r="Z694" s="66"/>
      <c r="AA694" s="67"/>
      <c r="AB694" s="67"/>
      <c r="AC694" s="68"/>
      <c r="AD694" s="67"/>
      <c r="AE694" s="72"/>
      <c r="AF694" s="34"/>
      <c r="AG694" s="69"/>
      <c r="AH694" s="37"/>
      <c r="AI694" s="37"/>
      <c r="AJ694" s="37"/>
      <c r="AM694" s="70"/>
      <c r="AN694" s="70"/>
      <c r="AO694" s="70"/>
      <c r="AQ694" s="72"/>
      <c r="AR694" s="73"/>
      <c r="AS694" s="51"/>
      <c r="AU694" s="73"/>
      <c r="AV694" s="73"/>
      <c r="AW694" s="110"/>
      <c r="AX694" s="46">
        <f>IF([1]!Contratacion2023[[#This Row],[ADICIÓN/PRÓRROGA]]="NO","N/A",[1]!Contratacion2023[[#This Row],[FECHA FIN PRORROGA]])</f>
        <v>0</v>
      </c>
      <c r="AY694" s="59"/>
      <c r="AZ694" s="59"/>
      <c r="BA694" s="59"/>
      <c r="BB694" s="47"/>
      <c r="BC694" s="59"/>
      <c r="BD694" s="59"/>
      <c r="BE694" s="48">
        <f>[1]!Contratacion2023[[#This Row],[VALOR TOTAL DEL CONTRATO]]-[1]!Contratacion2023[[#This Row],[VALOR VIGENTE]]</f>
        <v>0</v>
      </c>
      <c r="BJ694" s="51"/>
      <c r="BL694" s="73"/>
      <c r="BM694" s="51"/>
    </row>
    <row r="695" spans="1:65" x14ac:dyDescent="0.25">
      <c r="A695" s="53"/>
      <c r="H695" s="203"/>
      <c r="I695" s="57"/>
      <c r="K695" s="58"/>
      <c r="L695" s="59"/>
      <c r="N695" s="59"/>
      <c r="O695" s="61"/>
      <c r="P695" s="55"/>
      <c r="Q695" s="57"/>
      <c r="R695" s="62"/>
      <c r="S695" s="59"/>
      <c r="T695" s="63"/>
      <c r="U695" s="123"/>
      <c r="V695" s="64"/>
      <c r="W695" s="27"/>
      <c r="X695" s="65"/>
      <c r="Y695" s="65"/>
      <c r="Z695" s="66"/>
      <c r="AA695" s="67"/>
      <c r="AB695" s="67"/>
      <c r="AC695" s="68"/>
      <c r="AD695" s="67"/>
      <c r="AE695" s="72"/>
      <c r="AF695" s="34"/>
      <c r="AG695" s="69"/>
      <c r="AH695" s="37"/>
      <c r="AI695" s="37"/>
      <c r="AJ695" s="37"/>
      <c r="AM695" s="70"/>
      <c r="AN695" s="70"/>
      <c r="AO695" s="70"/>
      <c r="AQ695" s="72"/>
      <c r="AR695" s="73"/>
      <c r="AS695" s="51"/>
      <c r="AU695" s="73"/>
      <c r="AV695" s="73"/>
      <c r="AW695" s="110"/>
      <c r="AX695" s="46">
        <f>IF([1]!Contratacion2023[[#This Row],[ADICIÓN/PRÓRROGA]]="NO","N/A",[1]!Contratacion2023[[#This Row],[FECHA FIN PRORROGA]])</f>
        <v>0</v>
      </c>
      <c r="AY695" s="59"/>
      <c r="AZ695" s="59"/>
      <c r="BA695" s="59"/>
      <c r="BB695" s="47"/>
      <c r="BC695" s="59"/>
      <c r="BD695" s="59"/>
      <c r="BE695" s="48">
        <f>[1]!Contratacion2023[[#This Row],[VALOR TOTAL DEL CONTRATO]]-[1]!Contratacion2023[[#This Row],[VALOR VIGENTE]]</f>
        <v>0</v>
      </c>
      <c r="BJ695" s="51"/>
      <c r="BL695" s="73"/>
      <c r="BM695" s="51"/>
    </row>
    <row r="696" spans="1:65" x14ac:dyDescent="0.25">
      <c r="A696" s="53"/>
      <c r="H696" s="203"/>
      <c r="I696" s="57"/>
      <c r="K696" s="58"/>
      <c r="L696" s="59"/>
      <c r="N696" s="59"/>
      <c r="O696" s="61"/>
      <c r="P696" s="55"/>
      <c r="Q696" s="57"/>
      <c r="R696" s="62"/>
      <c r="S696" s="59"/>
      <c r="T696" s="63"/>
      <c r="U696" s="123"/>
      <c r="V696" s="64"/>
      <c r="W696" s="27"/>
      <c r="X696" s="65"/>
      <c r="Y696" s="65"/>
      <c r="Z696" s="66"/>
      <c r="AA696" s="67"/>
      <c r="AB696" s="67"/>
      <c r="AC696" s="68"/>
      <c r="AD696" s="67"/>
      <c r="AE696" s="72"/>
      <c r="AF696" s="34"/>
      <c r="AG696" s="69"/>
      <c r="AH696" s="37"/>
      <c r="AI696" s="37"/>
      <c r="AJ696" s="37"/>
      <c r="AM696" s="70"/>
      <c r="AN696" s="70"/>
      <c r="AO696" s="70"/>
      <c r="AQ696" s="72"/>
      <c r="AR696" s="73"/>
      <c r="AS696" s="51"/>
      <c r="AU696" s="73"/>
      <c r="AV696" s="73"/>
      <c r="AW696" s="110"/>
      <c r="AX696" s="46">
        <f>IF([1]!Contratacion2023[[#This Row],[ADICIÓN/PRÓRROGA]]="NO","N/A",[1]!Contratacion2023[[#This Row],[FECHA FIN PRORROGA]])</f>
        <v>0</v>
      </c>
      <c r="AY696" s="59"/>
      <c r="AZ696" s="59"/>
      <c r="BA696" s="59"/>
      <c r="BB696" s="47"/>
      <c r="BC696" s="59"/>
      <c r="BD696" s="59"/>
      <c r="BE696" s="48">
        <f>[1]!Contratacion2023[[#This Row],[VALOR TOTAL DEL CONTRATO]]-[1]!Contratacion2023[[#This Row],[VALOR VIGENTE]]</f>
        <v>0</v>
      </c>
      <c r="BJ696" s="51"/>
      <c r="BL696" s="73"/>
      <c r="BM696" s="51"/>
    </row>
    <row r="697" spans="1:65" x14ac:dyDescent="0.25">
      <c r="A697" s="53"/>
      <c r="H697" s="203"/>
      <c r="I697" s="57"/>
      <c r="K697" s="58"/>
      <c r="L697" s="59"/>
      <c r="N697" s="59"/>
      <c r="O697" s="61"/>
      <c r="P697" s="55"/>
      <c r="Q697" s="57"/>
      <c r="R697" s="62"/>
      <c r="S697" s="59"/>
      <c r="T697" s="63"/>
      <c r="U697" s="123"/>
      <c r="V697" s="64"/>
      <c r="W697" s="27"/>
      <c r="X697" s="65"/>
      <c r="Y697" s="65"/>
      <c r="Z697" s="66"/>
      <c r="AA697" s="67"/>
      <c r="AB697" s="67"/>
      <c r="AC697" s="68"/>
      <c r="AD697" s="67"/>
      <c r="AE697" s="72"/>
      <c r="AF697" s="34"/>
      <c r="AG697" s="69"/>
      <c r="AH697" s="37"/>
      <c r="AI697" s="37"/>
      <c r="AJ697" s="37"/>
      <c r="AM697" s="70"/>
      <c r="AN697" s="70"/>
      <c r="AO697" s="70"/>
      <c r="AQ697" s="72"/>
      <c r="AR697" s="73"/>
      <c r="AS697" s="51"/>
      <c r="AU697" s="73"/>
      <c r="AV697" s="73"/>
      <c r="AW697" s="110"/>
      <c r="AX697" s="46">
        <f>IF([1]!Contratacion2023[[#This Row],[ADICIÓN/PRÓRROGA]]="NO","N/A",[1]!Contratacion2023[[#This Row],[FECHA FIN PRORROGA]])</f>
        <v>0</v>
      </c>
      <c r="AY697" s="59"/>
      <c r="AZ697" s="59"/>
      <c r="BA697" s="59"/>
      <c r="BB697" s="47"/>
      <c r="BC697" s="59"/>
      <c r="BD697" s="59"/>
      <c r="BE697" s="48">
        <f>[1]!Contratacion2023[[#This Row],[VALOR TOTAL DEL CONTRATO]]-[1]!Contratacion2023[[#This Row],[VALOR VIGENTE]]</f>
        <v>0</v>
      </c>
      <c r="BJ697" s="51"/>
      <c r="BL697" s="73"/>
      <c r="BM697" s="51"/>
    </row>
    <row r="698" spans="1:65" x14ac:dyDescent="0.25">
      <c r="A698" s="53"/>
      <c r="H698" s="203"/>
      <c r="I698" s="57"/>
      <c r="K698" s="58"/>
      <c r="L698" s="59"/>
      <c r="N698" s="59"/>
      <c r="O698" s="61"/>
      <c r="P698" s="55"/>
      <c r="Q698" s="57"/>
      <c r="R698" s="62"/>
      <c r="S698" s="59"/>
      <c r="T698" s="63"/>
      <c r="U698" s="123"/>
      <c r="V698" s="64"/>
      <c r="W698" s="27"/>
      <c r="X698" s="65"/>
      <c r="Y698" s="65"/>
      <c r="Z698" s="66"/>
      <c r="AA698" s="67"/>
      <c r="AB698" s="67"/>
      <c r="AC698" s="68"/>
      <c r="AD698" s="67"/>
      <c r="AE698" s="72"/>
      <c r="AF698" s="34"/>
      <c r="AG698" s="69"/>
      <c r="AH698" s="37"/>
      <c r="AI698" s="37"/>
      <c r="AJ698" s="37"/>
      <c r="AM698" s="70"/>
      <c r="AN698" s="70"/>
      <c r="AO698" s="70"/>
      <c r="AQ698" s="72"/>
      <c r="AR698" s="73"/>
      <c r="AS698" s="51"/>
      <c r="AU698" s="73"/>
      <c r="AV698" s="73"/>
      <c r="AW698" s="110"/>
      <c r="AX698" s="46">
        <f>IF([1]!Contratacion2023[[#This Row],[ADICIÓN/PRÓRROGA]]="NO","N/A",[1]!Contratacion2023[[#This Row],[FECHA FIN PRORROGA]])</f>
        <v>0</v>
      </c>
      <c r="AY698" s="59"/>
      <c r="AZ698" s="59"/>
      <c r="BA698" s="59"/>
      <c r="BB698" s="47"/>
      <c r="BC698" s="59"/>
      <c r="BD698" s="59"/>
      <c r="BE698" s="48">
        <f>[1]!Contratacion2023[[#This Row],[VALOR TOTAL DEL CONTRATO]]-[1]!Contratacion2023[[#This Row],[VALOR VIGENTE]]</f>
        <v>0</v>
      </c>
      <c r="BJ698" s="51"/>
      <c r="BL698" s="73"/>
      <c r="BM698" s="51"/>
    </row>
    <row r="699" spans="1:65" x14ac:dyDescent="0.25">
      <c r="A699" s="53"/>
      <c r="H699" s="203"/>
      <c r="I699" s="57"/>
      <c r="K699" s="58"/>
      <c r="L699" s="59"/>
      <c r="N699" s="59"/>
      <c r="O699" s="61"/>
      <c r="P699" s="55"/>
      <c r="Q699" s="57"/>
      <c r="R699" s="62"/>
      <c r="S699" s="59"/>
      <c r="T699" s="63"/>
      <c r="U699" s="123"/>
      <c r="V699" s="64"/>
      <c r="W699" s="27"/>
      <c r="X699" s="65"/>
      <c r="Y699" s="65"/>
      <c r="Z699" s="66"/>
      <c r="AA699" s="67"/>
      <c r="AB699" s="67"/>
      <c r="AC699" s="68"/>
      <c r="AD699" s="67"/>
      <c r="AE699" s="72"/>
      <c r="AF699" s="34"/>
      <c r="AG699" s="69"/>
      <c r="AH699" s="37"/>
      <c r="AI699" s="37"/>
      <c r="AJ699" s="37"/>
      <c r="AM699" s="70"/>
      <c r="AN699" s="70"/>
      <c r="AO699" s="70"/>
      <c r="AQ699" s="72"/>
      <c r="AR699" s="73"/>
      <c r="AS699" s="51"/>
      <c r="AU699" s="73"/>
      <c r="AV699" s="73"/>
      <c r="AW699" s="110"/>
      <c r="AX699" s="46">
        <f>IF([1]!Contratacion2023[[#This Row],[ADICIÓN/PRÓRROGA]]="NO","N/A",[1]!Contratacion2023[[#This Row],[FECHA FIN PRORROGA]])</f>
        <v>0</v>
      </c>
      <c r="AY699" s="59"/>
      <c r="AZ699" s="59"/>
      <c r="BA699" s="59"/>
      <c r="BB699" s="47"/>
      <c r="BC699" s="59"/>
      <c r="BD699" s="59"/>
      <c r="BE699" s="48">
        <f>[1]!Contratacion2023[[#This Row],[VALOR TOTAL DEL CONTRATO]]-[1]!Contratacion2023[[#This Row],[VALOR VIGENTE]]</f>
        <v>0</v>
      </c>
      <c r="BJ699" s="51"/>
      <c r="BL699" s="73"/>
      <c r="BM699" s="51"/>
    </row>
    <row r="700" spans="1:65" x14ac:dyDescent="0.25">
      <c r="A700" s="53"/>
      <c r="H700" s="203"/>
      <c r="I700" s="57"/>
      <c r="K700" s="58"/>
      <c r="L700" s="59"/>
      <c r="N700" s="59"/>
      <c r="O700" s="61"/>
      <c r="P700" s="55"/>
      <c r="Q700" s="57"/>
      <c r="R700" s="62"/>
      <c r="S700" s="59"/>
      <c r="T700" s="63"/>
      <c r="U700" s="123"/>
      <c r="V700" s="64"/>
      <c r="W700" s="27"/>
      <c r="X700" s="65"/>
      <c r="Y700" s="65"/>
      <c r="Z700" s="66"/>
      <c r="AA700" s="67"/>
      <c r="AB700" s="67"/>
      <c r="AC700" s="68"/>
      <c r="AD700" s="67"/>
      <c r="AE700" s="72"/>
      <c r="AF700" s="34"/>
      <c r="AG700" s="69"/>
      <c r="AH700" s="37"/>
      <c r="AI700" s="37"/>
      <c r="AJ700" s="37"/>
      <c r="AM700" s="70"/>
      <c r="AN700" s="70"/>
      <c r="AO700" s="70"/>
      <c r="AQ700" s="72"/>
      <c r="AR700" s="73"/>
      <c r="AS700" s="51"/>
      <c r="AU700" s="73"/>
      <c r="AV700" s="73"/>
      <c r="AW700" s="110"/>
      <c r="AX700" s="46">
        <f>IF([1]!Contratacion2023[[#This Row],[ADICIÓN/PRÓRROGA]]="NO","N/A",[1]!Contratacion2023[[#This Row],[FECHA FIN PRORROGA]])</f>
        <v>0</v>
      </c>
      <c r="AY700" s="59"/>
      <c r="AZ700" s="59"/>
      <c r="BA700" s="59"/>
      <c r="BB700" s="47"/>
      <c r="BC700" s="59"/>
      <c r="BD700" s="59"/>
      <c r="BE700" s="48">
        <f>[1]!Contratacion2023[[#This Row],[VALOR TOTAL DEL CONTRATO]]-[1]!Contratacion2023[[#This Row],[VALOR VIGENTE]]</f>
        <v>0</v>
      </c>
      <c r="BJ700" s="51"/>
      <c r="BL700" s="73"/>
      <c r="BM700" s="51"/>
    </row>
    <row r="701" spans="1:65" x14ac:dyDescent="0.25">
      <c r="A701" s="53"/>
      <c r="H701" s="203"/>
      <c r="I701" s="57"/>
      <c r="K701" s="58"/>
      <c r="L701" s="59"/>
      <c r="N701" s="59"/>
      <c r="O701" s="61"/>
      <c r="P701" s="55"/>
      <c r="Q701" s="57"/>
      <c r="R701" s="62"/>
      <c r="S701" s="59"/>
      <c r="T701" s="63"/>
      <c r="U701" s="123"/>
      <c r="V701" s="64"/>
      <c r="W701" s="27"/>
      <c r="X701" s="65"/>
      <c r="Y701" s="65"/>
      <c r="Z701" s="66"/>
      <c r="AA701" s="67"/>
      <c r="AB701" s="67"/>
      <c r="AC701" s="68"/>
      <c r="AD701" s="67"/>
      <c r="AE701" s="72"/>
      <c r="AF701" s="34"/>
      <c r="AG701" s="69"/>
      <c r="AH701" s="37"/>
      <c r="AI701" s="37"/>
      <c r="AJ701" s="37"/>
      <c r="AM701" s="70"/>
      <c r="AN701" s="70"/>
      <c r="AO701" s="70"/>
      <c r="AQ701" s="72"/>
      <c r="AR701" s="73"/>
      <c r="AS701" s="51"/>
      <c r="AU701" s="73"/>
      <c r="AV701" s="73"/>
      <c r="AW701" s="110"/>
      <c r="AX701" s="46">
        <f>IF([1]!Contratacion2023[[#This Row],[ADICIÓN/PRÓRROGA]]="NO","N/A",[1]!Contratacion2023[[#This Row],[FECHA FIN PRORROGA]])</f>
        <v>0</v>
      </c>
      <c r="AY701" s="59"/>
      <c r="AZ701" s="59"/>
      <c r="BA701" s="59"/>
      <c r="BB701" s="47"/>
      <c r="BC701" s="59"/>
      <c r="BD701" s="59"/>
      <c r="BE701" s="48">
        <f>[1]!Contratacion2023[[#This Row],[VALOR TOTAL DEL CONTRATO]]-[1]!Contratacion2023[[#This Row],[VALOR VIGENTE]]</f>
        <v>0</v>
      </c>
      <c r="BJ701" s="51"/>
      <c r="BL701" s="73"/>
      <c r="BM701" s="51"/>
    </row>
    <row r="702" spans="1:65" x14ac:dyDescent="0.25">
      <c r="A702" s="53"/>
      <c r="H702" s="203"/>
      <c r="I702" s="57"/>
      <c r="K702" s="58"/>
      <c r="L702" s="59"/>
      <c r="N702" s="59"/>
      <c r="O702" s="61"/>
      <c r="P702" s="55"/>
      <c r="Q702" s="57"/>
      <c r="R702" s="62"/>
      <c r="S702" s="59"/>
      <c r="T702" s="63"/>
      <c r="U702" s="123"/>
      <c r="V702" s="64"/>
      <c r="W702" s="27"/>
      <c r="X702" s="65"/>
      <c r="Y702" s="65"/>
      <c r="Z702" s="66"/>
      <c r="AA702" s="67"/>
      <c r="AB702" s="67"/>
      <c r="AC702" s="68"/>
      <c r="AD702" s="67"/>
      <c r="AE702" s="72"/>
      <c r="AF702" s="34"/>
      <c r="AG702" s="69"/>
      <c r="AH702" s="37"/>
      <c r="AI702" s="37"/>
      <c r="AJ702" s="37"/>
      <c r="AM702" s="70"/>
      <c r="AN702" s="70"/>
      <c r="AO702" s="70"/>
      <c r="AQ702" s="72"/>
      <c r="AR702" s="73"/>
      <c r="AS702" s="51"/>
      <c r="AU702" s="73"/>
      <c r="AV702" s="73"/>
      <c r="AW702" s="110"/>
      <c r="AX702" s="46">
        <f>IF([1]!Contratacion2023[[#This Row],[ADICIÓN/PRÓRROGA]]="NO","N/A",[1]!Contratacion2023[[#This Row],[FECHA FIN PRORROGA]])</f>
        <v>0</v>
      </c>
      <c r="AY702" s="59"/>
      <c r="AZ702" s="59"/>
      <c r="BA702" s="59"/>
      <c r="BB702" s="47"/>
      <c r="BC702" s="59"/>
      <c r="BD702" s="59"/>
      <c r="BE702" s="48">
        <f>[1]!Contratacion2023[[#This Row],[VALOR TOTAL DEL CONTRATO]]-[1]!Contratacion2023[[#This Row],[VALOR VIGENTE]]</f>
        <v>0</v>
      </c>
      <c r="BJ702" s="51"/>
      <c r="BL702" s="73"/>
      <c r="BM702" s="51"/>
    </row>
    <row r="703" spans="1:65" x14ac:dyDescent="0.25">
      <c r="A703" s="53"/>
      <c r="H703" s="203"/>
      <c r="I703" s="57"/>
      <c r="K703" s="58"/>
      <c r="L703" s="59"/>
      <c r="N703" s="59"/>
      <c r="O703" s="61"/>
      <c r="P703" s="55"/>
      <c r="Q703" s="57"/>
      <c r="R703" s="62"/>
      <c r="S703" s="59"/>
      <c r="T703" s="63"/>
      <c r="U703" s="123"/>
      <c r="V703" s="64"/>
      <c r="W703" s="27"/>
      <c r="X703" s="65"/>
      <c r="Y703" s="65"/>
      <c r="Z703" s="66"/>
      <c r="AA703" s="67"/>
      <c r="AB703" s="67"/>
      <c r="AC703" s="68"/>
      <c r="AD703" s="67"/>
      <c r="AE703" s="72"/>
      <c r="AF703" s="34"/>
      <c r="AG703" s="69"/>
      <c r="AH703" s="37"/>
      <c r="AI703" s="37"/>
      <c r="AJ703" s="37"/>
      <c r="AM703" s="70"/>
      <c r="AN703" s="70"/>
      <c r="AO703" s="70"/>
      <c r="AQ703" s="72"/>
      <c r="AR703" s="73"/>
      <c r="AS703" s="51"/>
      <c r="AU703" s="73"/>
      <c r="AV703" s="73"/>
      <c r="AW703" s="110"/>
      <c r="AX703" s="46">
        <f>IF([1]!Contratacion2023[[#This Row],[ADICIÓN/PRÓRROGA]]="NO","N/A",[1]!Contratacion2023[[#This Row],[FECHA FIN PRORROGA]])</f>
        <v>0</v>
      </c>
      <c r="AY703" s="59"/>
      <c r="AZ703" s="59"/>
      <c r="BA703" s="59"/>
      <c r="BB703" s="47"/>
      <c r="BC703" s="59"/>
      <c r="BD703" s="59"/>
      <c r="BE703" s="48">
        <f>[1]!Contratacion2023[[#This Row],[VALOR TOTAL DEL CONTRATO]]-[1]!Contratacion2023[[#This Row],[VALOR VIGENTE]]</f>
        <v>0</v>
      </c>
      <c r="BJ703" s="51"/>
      <c r="BL703" s="73"/>
      <c r="BM703" s="51"/>
    </row>
    <row r="704" spans="1:65" x14ac:dyDescent="0.25">
      <c r="A704" s="53"/>
      <c r="H704" s="203"/>
      <c r="I704" s="57"/>
      <c r="K704" s="58"/>
      <c r="L704" s="59"/>
      <c r="N704" s="59"/>
      <c r="O704" s="61"/>
      <c r="P704" s="55"/>
      <c r="Q704" s="57"/>
      <c r="R704" s="62"/>
      <c r="S704" s="59"/>
      <c r="T704" s="63"/>
      <c r="U704" s="123"/>
      <c r="V704" s="64"/>
      <c r="W704" s="27"/>
      <c r="X704" s="65"/>
      <c r="Y704" s="65"/>
      <c r="Z704" s="66"/>
      <c r="AA704" s="67"/>
      <c r="AB704" s="67"/>
      <c r="AC704" s="68"/>
      <c r="AD704" s="67"/>
      <c r="AE704" s="72"/>
      <c r="AF704" s="34"/>
      <c r="AG704" s="69"/>
      <c r="AH704" s="37"/>
      <c r="AI704" s="37"/>
      <c r="AJ704" s="37"/>
      <c r="AM704" s="70"/>
      <c r="AN704" s="70"/>
      <c r="AO704" s="70"/>
      <c r="AQ704" s="72"/>
      <c r="AR704" s="73"/>
      <c r="AS704" s="51"/>
      <c r="AU704" s="73"/>
      <c r="AV704" s="73"/>
      <c r="AW704" s="110"/>
      <c r="AX704" s="46">
        <f>IF([1]!Contratacion2023[[#This Row],[ADICIÓN/PRÓRROGA]]="NO","N/A",[1]!Contratacion2023[[#This Row],[FECHA FIN PRORROGA]])</f>
        <v>0</v>
      </c>
      <c r="AY704" s="59"/>
      <c r="AZ704" s="59"/>
      <c r="BA704" s="59"/>
      <c r="BB704" s="47"/>
      <c r="BC704" s="59"/>
      <c r="BD704" s="59"/>
      <c r="BE704" s="48">
        <f>[1]!Contratacion2023[[#This Row],[VALOR TOTAL DEL CONTRATO]]-[1]!Contratacion2023[[#This Row],[VALOR VIGENTE]]</f>
        <v>0</v>
      </c>
      <c r="BJ704" s="51"/>
      <c r="BL704" s="73"/>
      <c r="BM704" s="51"/>
    </row>
    <row r="705" spans="1:65" x14ac:dyDescent="0.25">
      <c r="A705" s="53"/>
      <c r="H705" s="203"/>
      <c r="I705" s="57"/>
      <c r="K705" s="58"/>
      <c r="L705" s="59"/>
      <c r="N705" s="59"/>
      <c r="O705" s="61"/>
      <c r="P705" s="55"/>
      <c r="Q705" s="57"/>
      <c r="R705" s="62"/>
      <c r="S705" s="59"/>
      <c r="T705" s="63"/>
      <c r="U705" s="123"/>
      <c r="V705" s="64"/>
      <c r="W705" s="27"/>
      <c r="X705" s="65"/>
      <c r="Y705" s="65"/>
      <c r="Z705" s="66"/>
      <c r="AA705" s="67"/>
      <c r="AB705" s="67"/>
      <c r="AC705" s="68"/>
      <c r="AD705" s="67"/>
      <c r="AE705" s="72"/>
      <c r="AF705" s="34"/>
      <c r="AG705" s="69"/>
      <c r="AH705" s="37"/>
      <c r="AI705" s="37"/>
      <c r="AJ705" s="37"/>
      <c r="AM705" s="70"/>
      <c r="AN705" s="70"/>
      <c r="AO705" s="70"/>
      <c r="AQ705" s="72"/>
      <c r="AR705" s="73"/>
      <c r="AS705" s="51"/>
      <c r="AU705" s="73"/>
      <c r="AV705" s="73"/>
      <c r="AW705" s="110"/>
      <c r="AX705" s="46">
        <f>IF([1]!Contratacion2023[[#This Row],[ADICIÓN/PRÓRROGA]]="NO","N/A",[1]!Contratacion2023[[#This Row],[FECHA FIN PRORROGA]])</f>
        <v>0</v>
      </c>
      <c r="AY705" s="59"/>
      <c r="AZ705" s="59"/>
      <c r="BA705" s="59"/>
      <c r="BB705" s="47"/>
      <c r="BC705" s="59"/>
      <c r="BD705" s="59"/>
      <c r="BE705" s="48">
        <f>[1]!Contratacion2023[[#This Row],[VALOR TOTAL DEL CONTRATO]]-[1]!Contratacion2023[[#This Row],[VALOR VIGENTE]]</f>
        <v>0</v>
      </c>
      <c r="BJ705" s="51"/>
      <c r="BL705" s="73"/>
      <c r="BM705" s="51"/>
    </row>
    <row r="706" spans="1:65" x14ac:dyDescent="0.25">
      <c r="A706" s="53"/>
      <c r="H706" s="203"/>
      <c r="I706" s="57"/>
      <c r="K706" s="58"/>
      <c r="L706" s="59"/>
      <c r="N706" s="59"/>
      <c r="O706" s="61"/>
      <c r="P706" s="55"/>
      <c r="Q706" s="57"/>
      <c r="R706" s="62"/>
      <c r="S706" s="59"/>
      <c r="T706" s="63"/>
      <c r="U706" s="123"/>
      <c r="V706" s="64"/>
      <c r="W706" s="27"/>
      <c r="X706" s="65"/>
      <c r="Y706" s="65"/>
      <c r="Z706" s="66"/>
      <c r="AA706" s="67"/>
      <c r="AB706" s="67"/>
      <c r="AC706" s="68"/>
      <c r="AD706" s="67"/>
      <c r="AE706" s="72"/>
      <c r="AF706" s="34"/>
      <c r="AG706" s="69"/>
      <c r="AH706" s="37"/>
      <c r="AI706" s="37"/>
      <c r="AJ706" s="37"/>
      <c r="AM706" s="70"/>
      <c r="AN706" s="70"/>
      <c r="AO706" s="70"/>
      <c r="AQ706" s="72"/>
      <c r="AR706" s="73"/>
      <c r="AS706" s="51"/>
      <c r="AU706" s="73"/>
      <c r="AV706" s="73"/>
      <c r="AW706" s="110"/>
      <c r="AX706" s="46">
        <f>IF([1]!Contratacion2023[[#This Row],[ADICIÓN/PRÓRROGA]]="NO","N/A",[1]!Contratacion2023[[#This Row],[FECHA FIN PRORROGA]])</f>
        <v>0</v>
      </c>
      <c r="AY706" s="59"/>
      <c r="AZ706" s="59"/>
      <c r="BA706" s="59"/>
      <c r="BB706" s="47"/>
      <c r="BC706" s="59"/>
      <c r="BD706" s="59"/>
      <c r="BE706" s="48">
        <f>[1]!Contratacion2023[[#This Row],[VALOR TOTAL DEL CONTRATO]]-[1]!Contratacion2023[[#This Row],[VALOR VIGENTE]]</f>
        <v>0</v>
      </c>
      <c r="BJ706" s="51"/>
      <c r="BL706" s="73"/>
      <c r="BM706" s="51"/>
    </row>
    <row r="707" spans="1:65" x14ac:dyDescent="0.25">
      <c r="A707" s="53"/>
      <c r="H707" s="203"/>
      <c r="I707" s="57"/>
      <c r="K707" s="58"/>
      <c r="L707" s="59"/>
      <c r="N707" s="59"/>
      <c r="O707" s="61"/>
      <c r="P707" s="55"/>
      <c r="Q707" s="57"/>
      <c r="R707" s="62"/>
      <c r="S707" s="59"/>
      <c r="T707" s="63"/>
      <c r="U707" s="123"/>
      <c r="V707" s="64"/>
      <c r="W707" s="27"/>
      <c r="X707" s="65"/>
      <c r="Y707" s="65"/>
      <c r="Z707" s="66"/>
      <c r="AA707" s="67"/>
      <c r="AB707" s="67"/>
      <c r="AC707" s="68"/>
      <c r="AD707" s="67"/>
      <c r="AE707" s="72"/>
      <c r="AF707" s="34"/>
      <c r="AG707" s="69"/>
      <c r="AH707" s="37"/>
      <c r="AI707" s="37"/>
      <c r="AJ707" s="37"/>
      <c r="AM707" s="70"/>
      <c r="AN707" s="70"/>
      <c r="AO707" s="70"/>
      <c r="AQ707" s="72"/>
      <c r="AR707" s="73"/>
      <c r="AS707" s="51"/>
      <c r="AU707" s="73"/>
      <c r="AV707" s="73"/>
      <c r="AW707" s="110"/>
      <c r="AX707" s="46">
        <f>IF([1]!Contratacion2023[[#This Row],[ADICIÓN/PRÓRROGA]]="NO","N/A",[1]!Contratacion2023[[#This Row],[FECHA FIN PRORROGA]])</f>
        <v>0</v>
      </c>
      <c r="AY707" s="59"/>
      <c r="AZ707" s="59"/>
      <c r="BA707" s="59"/>
      <c r="BB707" s="47"/>
      <c r="BC707" s="59"/>
      <c r="BD707" s="59"/>
      <c r="BE707" s="48">
        <f>[1]!Contratacion2023[[#This Row],[VALOR TOTAL DEL CONTRATO]]-[1]!Contratacion2023[[#This Row],[VALOR VIGENTE]]</f>
        <v>0</v>
      </c>
      <c r="BJ707" s="51"/>
      <c r="BL707" s="73"/>
      <c r="BM707" s="51"/>
    </row>
    <row r="708" spans="1:65" x14ac:dyDescent="0.25">
      <c r="A708" s="53"/>
      <c r="H708" s="203"/>
      <c r="I708" s="57"/>
      <c r="K708" s="58"/>
      <c r="L708" s="59"/>
      <c r="N708" s="59"/>
      <c r="O708" s="61"/>
      <c r="P708" s="55"/>
      <c r="Q708" s="57"/>
      <c r="R708" s="62"/>
      <c r="S708" s="59"/>
      <c r="T708" s="63"/>
      <c r="U708" s="123"/>
      <c r="V708" s="64"/>
      <c r="W708" s="27"/>
      <c r="X708" s="65"/>
      <c r="Y708" s="65"/>
      <c r="Z708" s="66"/>
      <c r="AA708" s="67"/>
      <c r="AB708" s="67"/>
      <c r="AC708" s="68"/>
      <c r="AD708" s="67"/>
      <c r="AE708" s="72"/>
      <c r="AF708" s="34"/>
      <c r="AG708" s="69"/>
      <c r="AH708" s="37"/>
      <c r="AI708" s="37"/>
      <c r="AJ708" s="37"/>
      <c r="AM708" s="70"/>
      <c r="AN708" s="70"/>
      <c r="AO708" s="70"/>
      <c r="AQ708" s="72"/>
      <c r="AR708" s="73"/>
      <c r="AS708" s="51"/>
      <c r="AU708" s="73"/>
      <c r="AV708" s="73"/>
      <c r="AW708" s="110"/>
      <c r="AX708" s="46">
        <f>IF([1]!Contratacion2023[[#This Row],[ADICIÓN/PRÓRROGA]]="NO","N/A",[1]!Contratacion2023[[#This Row],[FECHA FIN PRORROGA]])</f>
        <v>0</v>
      </c>
      <c r="AY708" s="59"/>
      <c r="AZ708" s="59"/>
      <c r="BA708" s="59"/>
      <c r="BB708" s="47"/>
      <c r="BC708" s="59"/>
      <c r="BD708" s="59"/>
      <c r="BE708" s="48">
        <f>[1]!Contratacion2023[[#This Row],[VALOR TOTAL DEL CONTRATO]]-[1]!Contratacion2023[[#This Row],[VALOR VIGENTE]]</f>
        <v>0</v>
      </c>
      <c r="BJ708" s="51"/>
      <c r="BL708" s="73"/>
      <c r="BM708" s="51"/>
    </row>
    <row r="709" spans="1:65" x14ac:dyDescent="0.25">
      <c r="A709" s="53"/>
      <c r="H709" s="203"/>
      <c r="I709" s="57"/>
      <c r="K709" s="58"/>
      <c r="L709" s="59"/>
      <c r="N709" s="59"/>
      <c r="O709" s="61"/>
      <c r="P709" s="55"/>
      <c r="Q709" s="57"/>
      <c r="R709" s="62"/>
      <c r="S709" s="59"/>
      <c r="T709" s="63"/>
      <c r="U709" s="123"/>
      <c r="V709" s="64"/>
      <c r="W709" s="27"/>
      <c r="X709" s="65"/>
      <c r="Y709" s="65"/>
      <c r="Z709" s="66"/>
      <c r="AA709" s="67"/>
      <c r="AB709" s="67"/>
      <c r="AC709" s="68"/>
      <c r="AD709" s="67"/>
      <c r="AE709" s="72"/>
      <c r="AF709" s="34"/>
      <c r="AG709" s="69"/>
      <c r="AH709" s="37"/>
      <c r="AI709" s="37"/>
      <c r="AJ709" s="37"/>
      <c r="AM709" s="70"/>
      <c r="AN709" s="70"/>
      <c r="AO709" s="70"/>
      <c r="AQ709" s="72"/>
      <c r="AR709" s="73"/>
      <c r="AS709" s="51"/>
      <c r="AU709" s="73"/>
      <c r="AV709" s="73"/>
      <c r="AW709" s="110"/>
      <c r="AX709" s="46">
        <f>IF([1]!Contratacion2023[[#This Row],[ADICIÓN/PRÓRROGA]]="NO","N/A",[1]!Contratacion2023[[#This Row],[FECHA FIN PRORROGA]])</f>
        <v>0</v>
      </c>
      <c r="AY709" s="59"/>
      <c r="AZ709" s="59"/>
      <c r="BA709" s="59"/>
      <c r="BB709" s="47"/>
      <c r="BC709" s="59"/>
      <c r="BD709" s="59"/>
      <c r="BE709" s="48">
        <f>[1]!Contratacion2023[[#This Row],[VALOR TOTAL DEL CONTRATO]]-[1]!Contratacion2023[[#This Row],[VALOR VIGENTE]]</f>
        <v>0</v>
      </c>
      <c r="BJ709" s="51"/>
      <c r="BL709" s="73"/>
      <c r="BM709" s="51"/>
    </row>
    <row r="710" spans="1:65" x14ac:dyDescent="0.25">
      <c r="A710" s="53"/>
      <c r="H710" s="203"/>
      <c r="I710" s="57"/>
      <c r="K710" s="58"/>
      <c r="L710" s="59"/>
      <c r="N710" s="59"/>
      <c r="O710" s="61"/>
      <c r="P710" s="55"/>
      <c r="Q710" s="57"/>
      <c r="R710" s="62"/>
      <c r="S710" s="59"/>
      <c r="T710" s="63"/>
      <c r="U710" s="123"/>
      <c r="V710" s="64"/>
      <c r="W710" s="27"/>
      <c r="X710" s="65"/>
      <c r="Y710" s="65"/>
      <c r="Z710" s="66"/>
      <c r="AA710" s="67"/>
      <c r="AB710" s="67"/>
      <c r="AC710" s="68"/>
      <c r="AD710" s="67"/>
      <c r="AE710" s="72"/>
      <c r="AF710" s="34"/>
      <c r="AG710" s="69"/>
      <c r="AH710" s="37"/>
      <c r="AI710" s="37"/>
      <c r="AJ710" s="37"/>
      <c r="AM710" s="70"/>
      <c r="AN710" s="70"/>
      <c r="AO710" s="70"/>
      <c r="AQ710" s="72"/>
      <c r="AR710" s="73"/>
      <c r="AS710" s="51"/>
      <c r="AU710" s="73"/>
      <c r="AV710" s="73"/>
      <c r="AW710" s="110"/>
      <c r="AX710" s="46">
        <f>IF([1]!Contratacion2023[[#This Row],[ADICIÓN/PRÓRROGA]]="NO","N/A",[1]!Contratacion2023[[#This Row],[FECHA FIN PRORROGA]])</f>
        <v>0</v>
      </c>
      <c r="AY710" s="59"/>
      <c r="AZ710" s="59"/>
      <c r="BA710" s="59"/>
      <c r="BB710" s="47"/>
      <c r="BC710" s="59"/>
      <c r="BD710" s="59"/>
      <c r="BE710" s="48">
        <f>[1]!Contratacion2023[[#This Row],[VALOR TOTAL DEL CONTRATO]]-[1]!Contratacion2023[[#This Row],[VALOR VIGENTE]]</f>
        <v>0</v>
      </c>
      <c r="BJ710" s="51"/>
      <c r="BL710" s="73"/>
      <c r="BM710" s="51"/>
    </row>
    <row r="711" spans="1:65" x14ac:dyDescent="0.25">
      <c r="A711" s="53"/>
      <c r="H711" s="203"/>
      <c r="I711" s="57"/>
      <c r="K711" s="58"/>
      <c r="L711" s="59"/>
      <c r="N711" s="59"/>
      <c r="O711" s="61"/>
      <c r="P711" s="55"/>
      <c r="Q711" s="57"/>
      <c r="R711" s="62"/>
      <c r="S711" s="59"/>
      <c r="T711" s="63"/>
      <c r="U711" s="123"/>
      <c r="V711" s="64"/>
      <c r="W711" s="27"/>
      <c r="X711" s="65"/>
      <c r="Y711" s="65"/>
      <c r="Z711" s="66"/>
      <c r="AA711" s="67"/>
      <c r="AB711" s="67"/>
      <c r="AC711" s="68"/>
      <c r="AD711" s="67"/>
      <c r="AE711" s="72"/>
      <c r="AF711" s="34"/>
      <c r="AG711" s="69"/>
      <c r="AH711" s="37"/>
      <c r="AI711" s="37"/>
      <c r="AJ711" s="37"/>
      <c r="AM711" s="70"/>
      <c r="AN711" s="70"/>
      <c r="AO711" s="70"/>
      <c r="AQ711" s="72"/>
      <c r="AR711" s="73"/>
      <c r="AS711" s="51"/>
      <c r="AU711" s="73"/>
      <c r="AV711" s="73"/>
      <c r="AW711" s="110"/>
      <c r="AX711" s="46">
        <f>IF([1]!Contratacion2023[[#This Row],[ADICIÓN/PRÓRROGA]]="NO","N/A",[1]!Contratacion2023[[#This Row],[FECHA FIN PRORROGA]])</f>
        <v>0</v>
      </c>
      <c r="AY711" s="59"/>
      <c r="AZ711" s="59"/>
      <c r="BA711" s="59"/>
      <c r="BB711" s="47"/>
      <c r="BC711" s="59"/>
      <c r="BD711" s="59"/>
      <c r="BE711" s="48">
        <f>[1]!Contratacion2023[[#This Row],[VALOR TOTAL DEL CONTRATO]]-[1]!Contratacion2023[[#This Row],[VALOR VIGENTE]]</f>
        <v>0</v>
      </c>
      <c r="BJ711" s="51"/>
      <c r="BL711" s="73"/>
      <c r="BM711" s="51"/>
    </row>
    <row r="712" spans="1:65" x14ac:dyDescent="0.25">
      <c r="A712" s="53"/>
      <c r="H712" s="203"/>
      <c r="I712" s="57"/>
      <c r="K712" s="58"/>
      <c r="L712" s="59"/>
      <c r="N712" s="59"/>
      <c r="O712" s="61"/>
      <c r="P712" s="55"/>
      <c r="Q712" s="57"/>
      <c r="R712" s="62"/>
      <c r="S712" s="59"/>
      <c r="T712" s="63"/>
      <c r="U712" s="123"/>
      <c r="V712" s="64"/>
      <c r="W712" s="27"/>
      <c r="X712" s="65"/>
      <c r="Y712" s="65"/>
      <c r="Z712" s="66"/>
      <c r="AA712" s="67"/>
      <c r="AB712" s="67"/>
      <c r="AC712" s="68"/>
      <c r="AD712" s="67"/>
      <c r="AE712" s="72"/>
      <c r="AF712" s="34"/>
      <c r="AG712" s="69"/>
      <c r="AH712" s="37"/>
      <c r="AI712" s="37"/>
      <c r="AJ712" s="37"/>
      <c r="AM712" s="70"/>
      <c r="AN712" s="70"/>
      <c r="AO712" s="70"/>
      <c r="AQ712" s="72"/>
      <c r="AR712" s="73"/>
      <c r="AS712" s="51"/>
      <c r="AU712" s="73"/>
      <c r="AV712" s="73"/>
      <c r="AW712" s="110"/>
      <c r="AX712" s="46">
        <f>IF([1]!Contratacion2023[[#This Row],[ADICIÓN/PRÓRROGA]]="NO","N/A",[1]!Contratacion2023[[#This Row],[FECHA FIN PRORROGA]])</f>
        <v>0</v>
      </c>
      <c r="AY712" s="59"/>
      <c r="AZ712" s="59"/>
      <c r="BA712" s="59"/>
      <c r="BB712" s="47"/>
      <c r="BC712" s="59"/>
      <c r="BD712" s="59"/>
      <c r="BE712" s="48">
        <f>[1]!Contratacion2023[[#This Row],[VALOR TOTAL DEL CONTRATO]]-[1]!Contratacion2023[[#This Row],[VALOR VIGENTE]]</f>
        <v>0</v>
      </c>
      <c r="BJ712" s="51"/>
      <c r="BL712" s="73"/>
      <c r="BM712" s="51"/>
    </row>
    <row r="713" spans="1:65" x14ac:dyDescent="0.25">
      <c r="A713" s="53"/>
      <c r="H713" s="203"/>
      <c r="I713" s="57"/>
      <c r="K713" s="58"/>
      <c r="L713" s="59"/>
      <c r="N713" s="59"/>
      <c r="O713" s="61"/>
      <c r="P713" s="55"/>
      <c r="Q713" s="57"/>
      <c r="R713" s="62"/>
      <c r="S713" s="59"/>
      <c r="T713" s="63"/>
      <c r="U713" s="123"/>
      <c r="V713" s="64"/>
      <c r="W713" s="27"/>
      <c r="X713" s="65"/>
      <c r="Y713" s="65"/>
      <c r="Z713" s="66"/>
      <c r="AA713" s="67"/>
      <c r="AB713" s="67"/>
      <c r="AC713" s="68"/>
      <c r="AD713" s="67"/>
      <c r="AE713" s="72"/>
      <c r="AF713" s="34"/>
      <c r="AG713" s="69"/>
      <c r="AH713" s="37"/>
      <c r="AI713" s="37"/>
      <c r="AJ713" s="37"/>
      <c r="AM713" s="70"/>
      <c r="AN713" s="70"/>
      <c r="AO713" s="70"/>
      <c r="AQ713" s="72"/>
      <c r="AR713" s="73"/>
      <c r="AS713" s="51"/>
      <c r="AU713" s="73"/>
      <c r="AV713" s="73"/>
      <c r="AW713" s="110"/>
      <c r="AX713" s="46">
        <f>IF([1]!Contratacion2023[[#This Row],[ADICIÓN/PRÓRROGA]]="NO","N/A",[1]!Contratacion2023[[#This Row],[FECHA FIN PRORROGA]])</f>
        <v>0</v>
      </c>
      <c r="AY713" s="59"/>
      <c r="AZ713" s="59"/>
      <c r="BA713" s="59"/>
      <c r="BB713" s="47"/>
      <c r="BC713" s="59"/>
      <c r="BD713" s="59"/>
      <c r="BE713" s="48">
        <f>[1]!Contratacion2023[[#This Row],[VALOR TOTAL DEL CONTRATO]]-[1]!Contratacion2023[[#This Row],[VALOR VIGENTE]]</f>
        <v>0</v>
      </c>
      <c r="BJ713" s="51"/>
      <c r="BL713" s="73"/>
      <c r="BM713" s="51"/>
    </row>
    <row r="714" spans="1:65" x14ac:dyDescent="0.25">
      <c r="A714" s="53"/>
      <c r="H714" s="203"/>
      <c r="I714" s="57"/>
      <c r="K714" s="58"/>
      <c r="L714" s="59"/>
      <c r="N714" s="59"/>
      <c r="O714" s="61"/>
      <c r="P714" s="55"/>
      <c r="Q714" s="57"/>
      <c r="R714" s="62"/>
      <c r="S714" s="59"/>
      <c r="T714" s="63"/>
      <c r="U714" s="123"/>
      <c r="V714" s="64"/>
      <c r="W714" s="27"/>
      <c r="X714" s="65"/>
      <c r="Y714" s="65"/>
      <c r="Z714" s="66"/>
      <c r="AA714" s="67"/>
      <c r="AB714" s="67"/>
      <c r="AC714" s="68"/>
      <c r="AD714" s="67"/>
      <c r="AE714" s="72"/>
      <c r="AF714" s="34"/>
      <c r="AG714" s="69"/>
      <c r="AH714" s="37"/>
      <c r="AI714" s="37"/>
      <c r="AJ714" s="37"/>
      <c r="AM714" s="70"/>
      <c r="AN714" s="70"/>
      <c r="AO714" s="70"/>
      <c r="AQ714" s="72"/>
      <c r="AR714" s="73"/>
      <c r="AS714" s="51"/>
      <c r="AU714" s="73"/>
      <c r="AV714" s="73"/>
      <c r="AW714" s="110"/>
      <c r="AX714" s="46">
        <f>IF([1]!Contratacion2023[[#This Row],[ADICIÓN/PRÓRROGA]]="NO","N/A",[1]!Contratacion2023[[#This Row],[FECHA FIN PRORROGA]])</f>
        <v>0</v>
      </c>
      <c r="AY714" s="59"/>
      <c r="AZ714" s="59"/>
      <c r="BA714" s="59"/>
      <c r="BB714" s="47"/>
      <c r="BC714" s="59"/>
      <c r="BD714" s="59"/>
      <c r="BE714" s="48">
        <f>[1]!Contratacion2023[[#This Row],[VALOR TOTAL DEL CONTRATO]]-[1]!Contratacion2023[[#This Row],[VALOR VIGENTE]]</f>
        <v>0</v>
      </c>
      <c r="BJ714" s="51"/>
      <c r="BL714" s="73"/>
      <c r="BM714" s="51"/>
    </row>
    <row r="715" spans="1:65" x14ac:dyDescent="0.25">
      <c r="A715" s="53"/>
      <c r="H715" s="203"/>
      <c r="I715" s="57"/>
      <c r="K715" s="58"/>
      <c r="L715" s="59"/>
      <c r="N715" s="59"/>
      <c r="O715" s="61"/>
      <c r="P715" s="55"/>
      <c r="Q715" s="57"/>
      <c r="R715" s="62"/>
      <c r="S715" s="59"/>
      <c r="T715" s="63"/>
      <c r="U715" s="123"/>
      <c r="V715" s="64"/>
      <c r="W715" s="27"/>
      <c r="X715" s="65"/>
      <c r="Y715" s="65"/>
      <c r="Z715" s="66"/>
      <c r="AA715" s="67"/>
      <c r="AB715" s="67"/>
      <c r="AC715" s="68"/>
      <c r="AD715" s="67"/>
      <c r="AE715" s="72"/>
      <c r="AF715" s="34"/>
      <c r="AG715" s="69"/>
      <c r="AH715" s="37"/>
      <c r="AI715" s="37"/>
      <c r="AJ715" s="37"/>
      <c r="AM715" s="70"/>
      <c r="AN715" s="70"/>
      <c r="AO715" s="70"/>
      <c r="AQ715" s="72"/>
      <c r="AR715" s="73"/>
      <c r="AS715" s="51"/>
      <c r="AU715" s="73"/>
      <c r="AV715" s="73"/>
      <c r="AW715" s="110"/>
      <c r="AX715" s="46">
        <f>IF([1]!Contratacion2023[[#This Row],[ADICIÓN/PRÓRROGA]]="NO","N/A",[1]!Contratacion2023[[#This Row],[FECHA FIN PRORROGA]])</f>
        <v>0</v>
      </c>
      <c r="AY715" s="59"/>
      <c r="AZ715" s="59"/>
      <c r="BA715" s="59"/>
      <c r="BB715" s="47"/>
      <c r="BC715" s="59"/>
      <c r="BD715" s="59"/>
      <c r="BE715" s="48">
        <f>[1]!Contratacion2023[[#This Row],[VALOR TOTAL DEL CONTRATO]]-[1]!Contratacion2023[[#This Row],[VALOR VIGENTE]]</f>
        <v>0</v>
      </c>
      <c r="BJ715" s="51"/>
      <c r="BL715" s="73"/>
      <c r="BM715" s="51"/>
    </row>
    <row r="716" spans="1:65" x14ac:dyDescent="0.25">
      <c r="A716" s="53"/>
      <c r="H716" s="203"/>
      <c r="I716" s="57"/>
      <c r="K716" s="58"/>
      <c r="L716" s="59"/>
      <c r="N716" s="59"/>
      <c r="O716" s="61"/>
      <c r="P716" s="55"/>
      <c r="Q716" s="57"/>
      <c r="R716" s="62"/>
      <c r="S716" s="59"/>
      <c r="T716" s="63"/>
      <c r="U716" s="123"/>
      <c r="V716" s="64"/>
      <c r="W716" s="27"/>
      <c r="X716" s="65"/>
      <c r="Y716" s="65"/>
      <c r="Z716" s="66"/>
      <c r="AA716" s="67"/>
      <c r="AB716" s="67"/>
      <c r="AC716" s="68"/>
      <c r="AD716" s="67"/>
      <c r="AE716" s="72"/>
      <c r="AF716" s="34"/>
      <c r="AG716" s="69"/>
      <c r="AH716" s="37"/>
      <c r="AI716" s="37"/>
      <c r="AJ716" s="37"/>
      <c r="AM716" s="70"/>
      <c r="AN716" s="70"/>
      <c r="AO716" s="70"/>
      <c r="AQ716" s="72"/>
      <c r="AR716" s="73"/>
      <c r="AS716" s="51"/>
      <c r="AU716" s="73"/>
      <c r="AV716" s="73"/>
      <c r="AW716" s="110"/>
      <c r="AX716" s="46">
        <f>IF([1]!Contratacion2023[[#This Row],[ADICIÓN/PRÓRROGA]]="NO","N/A",[1]!Contratacion2023[[#This Row],[FECHA FIN PRORROGA]])</f>
        <v>0</v>
      </c>
      <c r="AY716" s="59"/>
      <c r="AZ716" s="59"/>
      <c r="BA716" s="59"/>
      <c r="BB716" s="47"/>
      <c r="BC716" s="59"/>
      <c r="BD716" s="59"/>
      <c r="BE716" s="48">
        <f>[1]!Contratacion2023[[#This Row],[VALOR TOTAL DEL CONTRATO]]-[1]!Contratacion2023[[#This Row],[VALOR VIGENTE]]</f>
        <v>0</v>
      </c>
      <c r="BJ716" s="51"/>
      <c r="BL716" s="73"/>
      <c r="BM716" s="51"/>
    </row>
    <row r="717" spans="1:65" x14ac:dyDescent="0.25">
      <c r="A717" s="53"/>
      <c r="H717" s="203"/>
      <c r="I717" s="57"/>
      <c r="K717" s="58"/>
      <c r="L717" s="59"/>
      <c r="N717" s="59"/>
      <c r="O717" s="61"/>
      <c r="P717" s="55"/>
      <c r="Q717" s="57"/>
      <c r="R717" s="62"/>
      <c r="S717" s="59"/>
      <c r="T717" s="63"/>
      <c r="U717" s="123"/>
      <c r="V717" s="64"/>
      <c r="W717" s="27"/>
      <c r="X717" s="65"/>
      <c r="Y717" s="65"/>
      <c r="Z717" s="66"/>
      <c r="AA717" s="67"/>
      <c r="AB717" s="67"/>
      <c r="AC717" s="68"/>
      <c r="AD717" s="67"/>
      <c r="AE717" s="72"/>
      <c r="AF717" s="34"/>
      <c r="AG717" s="69"/>
      <c r="AH717" s="37"/>
      <c r="AI717" s="37"/>
      <c r="AJ717" s="37"/>
      <c r="AM717" s="70"/>
      <c r="AN717" s="70"/>
      <c r="AO717" s="70"/>
      <c r="AQ717" s="72"/>
      <c r="AR717" s="73"/>
      <c r="AS717" s="51"/>
      <c r="AU717" s="73"/>
      <c r="AV717" s="73"/>
      <c r="AW717" s="110"/>
      <c r="AX717" s="46">
        <f>IF([1]!Contratacion2023[[#This Row],[ADICIÓN/PRÓRROGA]]="NO","N/A",[1]!Contratacion2023[[#This Row],[FECHA FIN PRORROGA]])</f>
        <v>0</v>
      </c>
      <c r="AY717" s="59"/>
      <c r="AZ717" s="59"/>
      <c r="BA717" s="59"/>
      <c r="BB717" s="47"/>
      <c r="BC717" s="59"/>
      <c r="BD717" s="59"/>
      <c r="BE717" s="48">
        <f>[1]!Contratacion2023[[#This Row],[VALOR TOTAL DEL CONTRATO]]-[1]!Contratacion2023[[#This Row],[VALOR VIGENTE]]</f>
        <v>0</v>
      </c>
      <c r="BJ717" s="51"/>
      <c r="BL717" s="73"/>
      <c r="BM717" s="51"/>
    </row>
    <row r="718" spans="1:65" x14ac:dyDescent="0.25">
      <c r="A718" s="53"/>
      <c r="H718" s="203"/>
      <c r="I718" s="57"/>
      <c r="K718" s="58"/>
      <c r="L718" s="59"/>
      <c r="N718" s="59"/>
      <c r="O718" s="61"/>
      <c r="P718" s="55"/>
      <c r="Q718" s="57"/>
      <c r="R718" s="62"/>
      <c r="S718" s="59"/>
      <c r="T718" s="63"/>
      <c r="U718" s="123"/>
      <c r="V718" s="64"/>
      <c r="W718" s="27"/>
      <c r="X718" s="65"/>
      <c r="Y718" s="65"/>
      <c r="Z718" s="66"/>
      <c r="AA718" s="67"/>
      <c r="AB718" s="67"/>
      <c r="AC718" s="68"/>
      <c r="AD718" s="67"/>
      <c r="AE718" s="72"/>
      <c r="AF718" s="34"/>
      <c r="AG718" s="69"/>
      <c r="AH718" s="37"/>
      <c r="AI718" s="37"/>
      <c r="AJ718" s="37"/>
      <c r="AM718" s="70"/>
      <c r="AN718" s="70"/>
      <c r="AO718" s="70"/>
      <c r="AQ718" s="72"/>
      <c r="AR718" s="73"/>
      <c r="AS718" s="51"/>
      <c r="AU718" s="73"/>
      <c r="AV718" s="73"/>
      <c r="AW718" s="110"/>
      <c r="AX718" s="46">
        <f>IF([1]!Contratacion2023[[#This Row],[ADICIÓN/PRÓRROGA]]="NO","N/A",[1]!Contratacion2023[[#This Row],[FECHA FIN PRORROGA]])</f>
        <v>0</v>
      </c>
      <c r="AY718" s="59"/>
      <c r="AZ718" s="59"/>
      <c r="BA718" s="59"/>
      <c r="BB718" s="47"/>
      <c r="BC718" s="59"/>
      <c r="BD718" s="59"/>
      <c r="BE718" s="48">
        <f>[1]!Contratacion2023[[#This Row],[VALOR TOTAL DEL CONTRATO]]-[1]!Contratacion2023[[#This Row],[VALOR VIGENTE]]</f>
        <v>0</v>
      </c>
      <c r="BJ718" s="51"/>
      <c r="BL718" s="73"/>
      <c r="BM718" s="51"/>
    </row>
    <row r="719" spans="1:65" x14ac:dyDescent="0.25">
      <c r="A719" s="53"/>
      <c r="H719" s="203"/>
      <c r="I719" s="57"/>
      <c r="K719" s="58"/>
      <c r="L719" s="59"/>
      <c r="N719" s="59"/>
      <c r="O719" s="61"/>
      <c r="P719" s="55"/>
      <c r="Q719" s="57"/>
      <c r="R719" s="62"/>
      <c r="S719" s="59"/>
      <c r="T719" s="63"/>
      <c r="U719" s="123"/>
      <c r="V719" s="64"/>
      <c r="W719" s="27"/>
      <c r="X719" s="65"/>
      <c r="Y719" s="65"/>
      <c r="Z719" s="66"/>
      <c r="AA719" s="67"/>
      <c r="AB719" s="67"/>
      <c r="AC719" s="68"/>
      <c r="AD719" s="67"/>
      <c r="AE719" s="72"/>
      <c r="AF719" s="34"/>
      <c r="AG719" s="69"/>
      <c r="AH719" s="37"/>
      <c r="AI719" s="37"/>
      <c r="AJ719" s="37"/>
      <c r="AM719" s="70"/>
      <c r="AN719" s="70"/>
      <c r="AO719" s="70"/>
      <c r="AQ719" s="72"/>
      <c r="AR719" s="73"/>
      <c r="AS719" s="51"/>
      <c r="AU719" s="73"/>
      <c r="AV719" s="73"/>
      <c r="AW719" s="110"/>
      <c r="AX719" s="46">
        <f>IF([1]!Contratacion2023[[#This Row],[ADICIÓN/PRÓRROGA]]="NO","N/A",[1]!Contratacion2023[[#This Row],[FECHA FIN PRORROGA]])</f>
        <v>0</v>
      </c>
      <c r="AY719" s="59"/>
      <c r="AZ719" s="59"/>
      <c r="BA719" s="59"/>
      <c r="BB719" s="47"/>
      <c r="BC719" s="59"/>
      <c r="BD719" s="59"/>
      <c r="BE719" s="48">
        <f>[1]!Contratacion2023[[#This Row],[VALOR TOTAL DEL CONTRATO]]-[1]!Contratacion2023[[#This Row],[VALOR VIGENTE]]</f>
        <v>0</v>
      </c>
      <c r="BJ719" s="51"/>
      <c r="BL719" s="73"/>
      <c r="BM719" s="51"/>
    </row>
    <row r="720" spans="1:65" x14ac:dyDescent="0.25">
      <c r="A720" s="53"/>
      <c r="H720" s="203"/>
      <c r="I720" s="57"/>
      <c r="K720" s="58"/>
      <c r="L720" s="59"/>
      <c r="N720" s="59"/>
      <c r="O720" s="61"/>
      <c r="P720" s="55"/>
      <c r="Q720" s="57"/>
      <c r="R720" s="62"/>
      <c r="S720" s="59"/>
      <c r="T720" s="63"/>
      <c r="U720" s="123"/>
      <c r="V720" s="64"/>
      <c r="W720" s="27"/>
      <c r="X720" s="65"/>
      <c r="Y720" s="65"/>
      <c r="Z720" s="66"/>
      <c r="AA720" s="67"/>
      <c r="AB720" s="67"/>
      <c r="AC720" s="68"/>
      <c r="AD720" s="67"/>
      <c r="AE720" s="72"/>
      <c r="AF720" s="34"/>
      <c r="AG720" s="69"/>
      <c r="AH720" s="37"/>
      <c r="AI720" s="37"/>
      <c r="AJ720" s="37"/>
      <c r="AM720" s="70"/>
      <c r="AN720" s="70"/>
      <c r="AO720" s="70"/>
      <c r="AQ720" s="72"/>
      <c r="AR720" s="73"/>
      <c r="AS720" s="51"/>
      <c r="AU720" s="73"/>
      <c r="AV720" s="73"/>
      <c r="AW720" s="110"/>
      <c r="AX720" s="46">
        <f>IF([1]!Contratacion2023[[#This Row],[ADICIÓN/PRÓRROGA]]="NO","N/A",[1]!Contratacion2023[[#This Row],[FECHA FIN PRORROGA]])</f>
        <v>0</v>
      </c>
      <c r="AY720" s="59"/>
      <c r="AZ720" s="59"/>
      <c r="BA720" s="59"/>
      <c r="BB720" s="47"/>
      <c r="BC720" s="59"/>
      <c r="BD720" s="59"/>
      <c r="BE720" s="48">
        <f>[1]!Contratacion2023[[#This Row],[VALOR TOTAL DEL CONTRATO]]-[1]!Contratacion2023[[#This Row],[VALOR VIGENTE]]</f>
        <v>0</v>
      </c>
      <c r="BJ720" s="51"/>
      <c r="BL720" s="73"/>
      <c r="BM720" s="51"/>
    </row>
    <row r="721" spans="1:65" x14ac:dyDescent="0.25">
      <c r="A721" s="53"/>
      <c r="H721" s="203"/>
      <c r="I721" s="57"/>
      <c r="K721" s="58"/>
      <c r="L721" s="59"/>
      <c r="N721" s="59"/>
      <c r="O721" s="61"/>
      <c r="P721" s="55"/>
      <c r="Q721" s="57"/>
      <c r="R721" s="62"/>
      <c r="S721" s="59"/>
      <c r="T721" s="63"/>
      <c r="U721" s="123"/>
      <c r="V721" s="64"/>
      <c r="W721" s="27"/>
      <c r="X721" s="65"/>
      <c r="Y721" s="65"/>
      <c r="Z721" s="66"/>
      <c r="AA721" s="67"/>
      <c r="AB721" s="67"/>
      <c r="AC721" s="68"/>
      <c r="AD721" s="67"/>
      <c r="AE721" s="72"/>
      <c r="AF721" s="34"/>
      <c r="AG721" s="69"/>
      <c r="AH721" s="37"/>
      <c r="AI721" s="37"/>
      <c r="AJ721" s="37"/>
      <c r="AM721" s="70"/>
      <c r="AN721" s="70"/>
      <c r="AO721" s="70"/>
      <c r="AQ721" s="72"/>
      <c r="AR721" s="73"/>
      <c r="AS721" s="51"/>
      <c r="AU721" s="73"/>
      <c r="AV721" s="73"/>
      <c r="AW721" s="110"/>
      <c r="AX721" s="46">
        <f>IF([1]!Contratacion2023[[#This Row],[ADICIÓN/PRÓRROGA]]="NO","N/A",[1]!Contratacion2023[[#This Row],[FECHA FIN PRORROGA]])</f>
        <v>0</v>
      </c>
      <c r="AY721" s="59"/>
      <c r="AZ721" s="59"/>
      <c r="BA721" s="59"/>
      <c r="BB721" s="47"/>
      <c r="BC721" s="59"/>
      <c r="BD721" s="59"/>
      <c r="BE721" s="48">
        <f>[1]!Contratacion2023[[#This Row],[VALOR TOTAL DEL CONTRATO]]-[1]!Contratacion2023[[#This Row],[VALOR VIGENTE]]</f>
        <v>0</v>
      </c>
      <c r="BJ721" s="51"/>
      <c r="BL721" s="73"/>
      <c r="BM721" s="51"/>
    </row>
    <row r="722" spans="1:65" x14ac:dyDescent="0.25">
      <c r="A722" s="53"/>
      <c r="H722" s="203"/>
      <c r="I722" s="57"/>
      <c r="K722" s="58"/>
      <c r="L722" s="59"/>
      <c r="N722" s="59"/>
      <c r="O722" s="61"/>
      <c r="P722" s="55"/>
      <c r="Q722" s="57"/>
      <c r="R722" s="62"/>
      <c r="S722" s="59"/>
      <c r="T722" s="63"/>
      <c r="U722" s="123"/>
      <c r="V722" s="64"/>
      <c r="W722" s="27"/>
      <c r="X722" s="65"/>
      <c r="Y722" s="65"/>
      <c r="Z722" s="66"/>
      <c r="AA722" s="67"/>
      <c r="AB722" s="67"/>
      <c r="AC722" s="68"/>
      <c r="AD722" s="67"/>
      <c r="AE722" s="72"/>
      <c r="AF722" s="34"/>
      <c r="AG722" s="69"/>
      <c r="AH722" s="37"/>
      <c r="AI722" s="37"/>
      <c r="AJ722" s="37"/>
      <c r="AM722" s="70"/>
      <c r="AN722" s="70"/>
      <c r="AO722" s="70"/>
      <c r="AQ722" s="72"/>
      <c r="AR722" s="73"/>
      <c r="AS722" s="51"/>
      <c r="AU722" s="73"/>
      <c r="AV722" s="73"/>
      <c r="AW722" s="110"/>
      <c r="AX722" s="46">
        <f>IF([1]!Contratacion2023[[#This Row],[ADICIÓN/PRÓRROGA]]="NO","N/A",[1]!Contratacion2023[[#This Row],[FECHA FIN PRORROGA]])</f>
        <v>0</v>
      </c>
      <c r="AY722" s="59"/>
      <c r="AZ722" s="59"/>
      <c r="BA722" s="59"/>
      <c r="BB722" s="47"/>
      <c r="BC722" s="59"/>
      <c r="BD722" s="59"/>
      <c r="BE722" s="48">
        <f>[1]!Contratacion2023[[#This Row],[VALOR TOTAL DEL CONTRATO]]-[1]!Contratacion2023[[#This Row],[VALOR VIGENTE]]</f>
        <v>0</v>
      </c>
      <c r="BJ722" s="51"/>
      <c r="BL722" s="73"/>
      <c r="BM722" s="51"/>
    </row>
    <row r="723" spans="1:65" x14ac:dyDescent="0.25">
      <c r="A723" s="53"/>
      <c r="H723" s="203"/>
      <c r="I723" s="57"/>
      <c r="K723" s="58"/>
      <c r="L723" s="59"/>
      <c r="N723" s="59"/>
      <c r="O723" s="61"/>
      <c r="P723" s="55"/>
      <c r="Q723" s="57"/>
      <c r="R723" s="62"/>
      <c r="S723" s="59"/>
      <c r="T723" s="63"/>
      <c r="U723" s="123"/>
      <c r="V723" s="64"/>
      <c r="W723" s="27"/>
      <c r="X723" s="65"/>
      <c r="Y723" s="65"/>
      <c r="Z723" s="66"/>
      <c r="AA723" s="67"/>
      <c r="AB723" s="67"/>
      <c r="AC723" s="68"/>
      <c r="AD723" s="67"/>
      <c r="AE723" s="72"/>
      <c r="AF723" s="34"/>
      <c r="AG723" s="69"/>
      <c r="AH723" s="37"/>
      <c r="AI723" s="37"/>
      <c r="AJ723" s="37"/>
      <c r="AM723" s="70"/>
      <c r="AN723" s="70"/>
      <c r="AO723" s="70"/>
      <c r="AQ723" s="72"/>
      <c r="AR723" s="73"/>
      <c r="AS723" s="51"/>
      <c r="AU723" s="73"/>
      <c r="AV723" s="73"/>
      <c r="AW723" s="110"/>
      <c r="AX723" s="46">
        <f>IF([1]!Contratacion2023[[#This Row],[ADICIÓN/PRÓRROGA]]="NO","N/A",[1]!Contratacion2023[[#This Row],[FECHA FIN PRORROGA]])</f>
        <v>0</v>
      </c>
      <c r="AY723" s="59"/>
      <c r="AZ723" s="59"/>
      <c r="BA723" s="59"/>
      <c r="BB723" s="47"/>
      <c r="BC723" s="59"/>
      <c r="BD723" s="59"/>
      <c r="BE723" s="48">
        <f>[1]!Contratacion2023[[#This Row],[VALOR TOTAL DEL CONTRATO]]-[1]!Contratacion2023[[#This Row],[VALOR VIGENTE]]</f>
        <v>0</v>
      </c>
      <c r="BJ723" s="51"/>
      <c r="BL723" s="73"/>
      <c r="BM723" s="51"/>
    </row>
    <row r="724" spans="1:65" x14ac:dyDescent="0.25">
      <c r="A724" s="53"/>
      <c r="H724" s="203"/>
      <c r="I724" s="57"/>
      <c r="K724" s="58"/>
      <c r="L724" s="59"/>
      <c r="N724" s="59"/>
      <c r="O724" s="61"/>
      <c r="P724" s="55"/>
      <c r="Q724" s="57"/>
      <c r="R724" s="62"/>
      <c r="S724" s="59"/>
      <c r="T724" s="63"/>
      <c r="U724" s="123"/>
      <c r="V724" s="64"/>
      <c r="W724" s="27"/>
      <c r="X724" s="65"/>
      <c r="Y724" s="65"/>
      <c r="Z724" s="66"/>
      <c r="AA724" s="67"/>
      <c r="AB724" s="67"/>
      <c r="AC724" s="68"/>
      <c r="AD724" s="67"/>
      <c r="AE724" s="72"/>
      <c r="AF724" s="34"/>
      <c r="AG724" s="69"/>
      <c r="AH724" s="37"/>
      <c r="AI724" s="37"/>
      <c r="AJ724" s="37"/>
      <c r="AM724" s="70"/>
      <c r="AN724" s="70"/>
      <c r="AO724" s="70"/>
      <c r="AQ724" s="72"/>
      <c r="AR724" s="73"/>
      <c r="AS724" s="51"/>
      <c r="AU724" s="73"/>
      <c r="AV724" s="73"/>
      <c r="AW724" s="110"/>
      <c r="AX724" s="46">
        <f>IF([1]!Contratacion2023[[#This Row],[ADICIÓN/PRÓRROGA]]="NO","N/A",[1]!Contratacion2023[[#This Row],[FECHA FIN PRORROGA]])</f>
        <v>0</v>
      </c>
      <c r="AY724" s="59"/>
      <c r="AZ724" s="59"/>
      <c r="BA724" s="59"/>
      <c r="BB724" s="47"/>
      <c r="BC724" s="59"/>
      <c r="BD724" s="59"/>
      <c r="BE724" s="48">
        <f>[1]!Contratacion2023[[#This Row],[VALOR TOTAL DEL CONTRATO]]-[1]!Contratacion2023[[#This Row],[VALOR VIGENTE]]</f>
        <v>0</v>
      </c>
      <c r="BJ724" s="51"/>
      <c r="BL724" s="73"/>
      <c r="BM724" s="51"/>
    </row>
    <row r="725" spans="1:65" x14ac:dyDescent="0.25">
      <c r="A725" s="53"/>
      <c r="H725" s="203"/>
      <c r="I725" s="57"/>
      <c r="K725" s="58"/>
      <c r="L725" s="59"/>
      <c r="N725" s="59"/>
      <c r="O725" s="61"/>
      <c r="P725" s="55"/>
      <c r="Q725" s="57"/>
      <c r="R725" s="62"/>
      <c r="S725" s="59"/>
      <c r="T725" s="63"/>
      <c r="U725" s="123"/>
      <c r="V725" s="64"/>
      <c r="W725" s="27"/>
      <c r="X725" s="65"/>
      <c r="Y725" s="65"/>
      <c r="Z725" s="66"/>
      <c r="AA725" s="67"/>
      <c r="AB725" s="67"/>
      <c r="AC725" s="68"/>
      <c r="AD725" s="67"/>
      <c r="AE725" s="72"/>
      <c r="AF725" s="34"/>
      <c r="AG725" s="69"/>
      <c r="AH725" s="37"/>
      <c r="AI725" s="37"/>
      <c r="AJ725" s="37"/>
      <c r="AM725" s="70"/>
      <c r="AN725" s="70"/>
      <c r="AO725" s="70"/>
      <c r="AQ725" s="72"/>
      <c r="AR725" s="73"/>
      <c r="AS725" s="51"/>
      <c r="AU725" s="73"/>
      <c r="AV725" s="73"/>
      <c r="AW725" s="110"/>
      <c r="AX725" s="46">
        <f>IF([1]!Contratacion2023[[#This Row],[ADICIÓN/PRÓRROGA]]="NO","N/A",[1]!Contratacion2023[[#This Row],[FECHA FIN PRORROGA]])</f>
        <v>0</v>
      </c>
      <c r="AY725" s="59"/>
      <c r="AZ725" s="59"/>
      <c r="BA725" s="59"/>
      <c r="BB725" s="47"/>
      <c r="BC725" s="59"/>
      <c r="BD725" s="59"/>
      <c r="BE725" s="48">
        <f>[1]!Contratacion2023[[#This Row],[VALOR TOTAL DEL CONTRATO]]-[1]!Contratacion2023[[#This Row],[VALOR VIGENTE]]</f>
        <v>0</v>
      </c>
      <c r="BJ725" s="51"/>
      <c r="BL725" s="73"/>
      <c r="BM725" s="51"/>
    </row>
    <row r="726" spans="1:65" x14ac:dyDescent="0.25">
      <c r="A726" s="53"/>
      <c r="H726" s="203"/>
      <c r="I726" s="57"/>
      <c r="K726" s="58"/>
      <c r="L726" s="59"/>
      <c r="N726" s="59"/>
      <c r="O726" s="61"/>
      <c r="P726" s="55"/>
      <c r="Q726" s="57"/>
      <c r="R726" s="62"/>
      <c r="S726" s="59"/>
      <c r="T726" s="63"/>
      <c r="U726" s="123"/>
      <c r="V726" s="64"/>
      <c r="W726" s="27"/>
      <c r="X726" s="65"/>
      <c r="Y726" s="65"/>
      <c r="Z726" s="66"/>
      <c r="AA726" s="67"/>
      <c r="AB726" s="67"/>
      <c r="AC726" s="68"/>
      <c r="AD726" s="67"/>
      <c r="AE726" s="72"/>
      <c r="AF726" s="34"/>
      <c r="AG726" s="69"/>
      <c r="AH726" s="37"/>
      <c r="AI726" s="37"/>
      <c r="AJ726" s="37"/>
      <c r="AM726" s="70"/>
      <c r="AN726" s="70"/>
      <c r="AO726" s="70"/>
      <c r="AQ726" s="72"/>
      <c r="AR726" s="73"/>
      <c r="AS726" s="51"/>
      <c r="AU726" s="73"/>
      <c r="AV726" s="73"/>
      <c r="AW726" s="110"/>
      <c r="AX726" s="46">
        <f>IF([1]!Contratacion2023[[#This Row],[ADICIÓN/PRÓRROGA]]="NO","N/A",[1]!Contratacion2023[[#This Row],[FECHA FIN PRORROGA]])</f>
        <v>0</v>
      </c>
      <c r="AY726" s="59"/>
      <c r="AZ726" s="59"/>
      <c r="BA726" s="59"/>
      <c r="BB726" s="47"/>
      <c r="BC726" s="59"/>
      <c r="BD726" s="59"/>
      <c r="BE726" s="48">
        <f>[1]!Contratacion2023[[#This Row],[VALOR TOTAL DEL CONTRATO]]-[1]!Contratacion2023[[#This Row],[VALOR VIGENTE]]</f>
        <v>0</v>
      </c>
      <c r="BJ726" s="51"/>
      <c r="BL726" s="73"/>
      <c r="BM726" s="51"/>
    </row>
    <row r="727" spans="1:65" x14ac:dyDescent="0.25">
      <c r="A727" s="53"/>
      <c r="H727" s="203"/>
      <c r="I727" s="57"/>
      <c r="K727" s="58"/>
      <c r="L727" s="59"/>
      <c r="N727" s="59"/>
      <c r="O727" s="61"/>
      <c r="P727" s="55"/>
      <c r="Q727" s="57"/>
      <c r="R727" s="62"/>
      <c r="S727" s="59"/>
      <c r="T727" s="63"/>
      <c r="U727" s="123"/>
      <c r="V727" s="64"/>
      <c r="W727" s="27"/>
      <c r="X727" s="65"/>
      <c r="Y727" s="65"/>
      <c r="Z727" s="66"/>
      <c r="AA727" s="67"/>
      <c r="AB727" s="67"/>
      <c r="AC727" s="68"/>
      <c r="AD727" s="67"/>
      <c r="AE727" s="72"/>
      <c r="AF727" s="34"/>
      <c r="AG727" s="69"/>
      <c r="AH727" s="37"/>
      <c r="AI727" s="37"/>
      <c r="AJ727" s="37"/>
      <c r="AM727" s="70"/>
      <c r="AN727" s="70"/>
      <c r="AO727" s="70"/>
      <c r="AQ727" s="72"/>
      <c r="AR727" s="73"/>
      <c r="AS727" s="51"/>
      <c r="AU727" s="73"/>
      <c r="AV727" s="73"/>
      <c r="AW727" s="110"/>
      <c r="AX727" s="46">
        <f>IF([1]!Contratacion2023[[#This Row],[ADICIÓN/PRÓRROGA]]="NO","N/A",[1]!Contratacion2023[[#This Row],[FECHA FIN PRORROGA]])</f>
        <v>0</v>
      </c>
      <c r="AY727" s="59"/>
      <c r="AZ727" s="59"/>
      <c r="BA727" s="59"/>
      <c r="BB727" s="47"/>
      <c r="BC727" s="59"/>
      <c r="BD727" s="59"/>
      <c r="BE727" s="48">
        <f>[1]!Contratacion2023[[#This Row],[VALOR TOTAL DEL CONTRATO]]-[1]!Contratacion2023[[#This Row],[VALOR VIGENTE]]</f>
        <v>0</v>
      </c>
      <c r="BJ727" s="51"/>
      <c r="BL727" s="73"/>
      <c r="BM727" s="51"/>
    </row>
    <row r="728" spans="1:65" x14ac:dyDescent="0.25">
      <c r="A728" s="53"/>
      <c r="H728" s="203"/>
      <c r="I728" s="57"/>
      <c r="K728" s="58"/>
      <c r="L728" s="59"/>
      <c r="N728" s="59"/>
      <c r="O728" s="61"/>
      <c r="P728" s="55"/>
      <c r="Q728" s="57"/>
      <c r="R728" s="62"/>
      <c r="S728" s="59"/>
      <c r="T728" s="63"/>
      <c r="U728" s="123"/>
      <c r="V728" s="64"/>
      <c r="W728" s="27"/>
      <c r="X728" s="65"/>
      <c r="Y728" s="65"/>
      <c r="Z728" s="66"/>
      <c r="AA728" s="67"/>
      <c r="AB728" s="67"/>
      <c r="AC728" s="68"/>
      <c r="AD728" s="67"/>
      <c r="AE728" s="72"/>
      <c r="AF728" s="34"/>
      <c r="AG728" s="69"/>
      <c r="AH728" s="37"/>
      <c r="AI728" s="37"/>
      <c r="AJ728" s="37"/>
      <c r="AM728" s="70"/>
      <c r="AN728" s="70"/>
      <c r="AO728" s="70"/>
      <c r="AQ728" s="72"/>
      <c r="AR728" s="73"/>
      <c r="AS728" s="51"/>
      <c r="AU728" s="73"/>
      <c r="AV728" s="73"/>
      <c r="AW728" s="110"/>
      <c r="AX728" s="46">
        <f>IF([1]!Contratacion2023[[#This Row],[ADICIÓN/PRÓRROGA]]="NO","N/A",[1]!Contratacion2023[[#This Row],[FECHA FIN PRORROGA]])</f>
        <v>0</v>
      </c>
      <c r="AY728" s="59"/>
      <c r="AZ728" s="59"/>
      <c r="BA728" s="59"/>
      <c r="BB728" s="47"/>
      <c r="BC728" s="59"/>
      <c r="BD728" s="59"/>
      <c r="BE728" s="48">
        <f>[1]!Contratacion2023[[#This Row],[VALOR TOTAL DEL CONTRATO]]-[1]!Contratacion2023[[#This Row],[VALOR VIGENTE]]</f>
        <v>0</v>
      </c>
      <c r="BJ728" s="51"/>
      <c r="BL728" s="73"/>
      <c r="BM728" s="51"/>
    </row>
    <row r="729" spans="1:65" x14ac:dyDescent="0.25">
      <c r="A729" s="53"/>
      <c r="H729" s="203"/>
      <c r="I729" s="57"/>
      <c r="K729" s="58"/>
      <c r="L729" s="59"/>
      <c r="N729" s="59"/>
      <c r="O729" s="61"/>
      <c r="P729" s="55"/>
      <c r="Q729" s="57"/>
      <c r="R729" s="62"/>
      <c r="S729" s="59"/>
      <c r="T729" s="63"/>
      <c r="U729" s="123"/>
      <c r="V729" s="64"/>
      <c r="W729" s="27"/>
      <c r="X729" s="65"/>
      <c r="Y729" s="65"/>
      <c r="Z729" s="66"/>
      <c r="AA729" s="67"/>
      <c r="AB729" s="67"/>
      <c r="AC729" s="68"/>
      <c r="AD729" s="67"/>
      <c r="AE729" s="72"/>
      <c r="AF729" s="34"/>
      <c r="AG729" s="69"/>
      <c r="AH729" s="37"/>
      <c r="AI729" s="37"/>
      <c r="AJ729" s="37"/>
      <c r="AM729" s="70"/>
      <c r="AN729" s="70"/>
      <c r="AO729" s="70"/>
      <c r="AQ729" s="72"/>
      <c r="AR729" s="73"/>
      <c r="AS729" s="51"/>
      <c r="AU729" s="73"/>
      <c r="AV729" s="73"/>
      <c r="AW729" s="110"/>
      <c r="AX729" s="46">
        <f>IF([1]!Contratacion2023[[#This Row],[ADICIÓN/PRÓRROGA]]="NO","N/A",[1]!Contratacion2023[[#This Row],[FECHA FIN PRORROGA]])</f>
        <v>0</v>
      </c>
      <c r="AY729" s="59"/>
      <c r="AZ729" s="59"/>
      <c r="BA729" s="59"/>
      <c r="BB729" s="47"/>
      <c r="BC729" s="59"/>
      <c r="BD729" s="59"/>
      <c r="BE729" s="48">
        <f>[1]!Contratacion2023[[#This Row],[VALOR TOTAL DEL CONTRATO]]-[1]!Contratacion2023[[#This Row],[VALOR VIGENTE]]</f>
        <v>0</v>
      </c>
      <c r="BJ729" s="51"/>
      <c r="BL729" s="73"/>
      <c r="BM729" s="51"/>
    </row>
    <row r="730" spans="1:65" x14ac:dyDescent="0.25">
      <c r="A730" s="53"/>
      <c r="H730" s="203"/>
      <c r="I730" s="57"/>
      <c r="K730" s="58"/>
      <c r="L730" s="59"/>
      <c r="N730" s="59"/>
      <c r="O730" s="61"/>
      <c r="P730" s="55"/>
      <c r="Q730" s="57"/>
      <c r="R730" s="62"/>
      <c r="S730" s="59"/>
      <c r="T730" s="63"/>
      <c r="U730" s="123"/>
      <c r="V730" s="64"/>
      <c r="W730" s="27"/>
      <c r="X730" s="65"/>
      <c r="Y730" s="65"/>
      <c r="Z730" s="66"/>
      <c r="AA730" s="67"/>
      <c r="AB730" s="67"/>
      <c r="AC730" s="68"/>
      <c r="AD730" s="67"/>
      <c r="AE730" s="72"/>
      <c r="AF730" s="34"/>
      <c r="AG730" s="69"/>
      <c r="AH730" s="37"/>
      <c r="AI730" s="37"/>
      <c r="AJ730" s="37"/>
      <c r="AM730" s="70"/>
      <c r="AN730" s="70"/>
      <c r="AO730" s="70"/>
      <c r="AQ730" s="72"/>
      <c r="AR730" s="73"/>
      <c r="AS730" s="51"/>
      <c r="AU730" s="73"/>
      <c r="AV730" s="73"/>
      <c r="AW730" s="110"/>
      <c r="AX730" s="46">
        <f>IF([1]!Contratacion2023[[#This Row],[ADICIÓN/PRÓRROGA]]="NO","N/A",[1]!Contratacion2023[[#This Row],[FECHA FIN PRORROGA]])</f>
        <v>0</v>
      </c>
      <c r="AY730" s="59"/>
      <c r="AZ730" s="59"/>
      <c r="BA730" s="59"/>
      <c r="BB730" s="47"/>
      <c r="BC730" s="59"/>
      <c r="BD730" s="59"/>
      <c r="BE730" s="48">
        <f>[1]!Contratacion2023[[#This Row],[VALOR TOTAL DEL CONTRATO]]-[1]!Contratacion2023[[#This Row],[VALOR VIGENTE]]</f>
        <v>0</v>
      </c>
      <c r="BJ730" s="51"/>
      <c r="BL730" s="73"/>
      <c r="BM730" s="51"/>
    </row>
    <row r="731" spans="1:65" x14ac:dyDescent="0.25">
      <c r="A731" s="53"/>
      <c r="H731" s="203"/>
      <c r="I731" s="57"/>
      <c r="K731" s="58"/>
      <c r="L731" s="59"/>
      <c r="N731" s="59"/>
      <c r="O731" s="61"/>
      <c r="P731" s="55"/>
      <c r="Q731" s="57"/>
      <c r="R731" s="62"/>
      <c r="S731" s="59"/>
      <c r="T731" s="63"/>
      <c r="U731" s="123"/>
      <c r="V731" s="64"/>
      <c r="W731" s="27"/>
      <c r="X731" s="65"/>
      <c r="Y731" s="65"/>
      <c r="Z731" s="66"/>
      <c r="AA731" s="67"/>
      <c r="AB731" s="67"/>
      <c r="AC731" s="68"/>
      <c r="AD731" s="67"/>
      <c r="AE731" s="72"/>
      <c r="AF731" s="34"/>
      <c r="AG731" s="69"/>
      <c r="AH731" s="37"/>
      <c r="AI731" s="37"/>
      <c r="AJ731" s="37"/>
      <c r="AM731" s="70"/>
      <c r="AN731" s="70"/>
      <c r="AO731" s="70"/>
      <c r="AQ731" s="72"/>
      <c r="AR731" s="73"/>
      <c r="AS731" s="51"/>
      <c r="AU731" s="73"/>
      <c r="AV731" s="73"/>
      <c r="AW731" s="110"/>
      <c r="AX731" s="46">
        <f>IF([1]!Contratacion2023[[#This Row],[ADICIÓN/PRÓRROGA]]="NO","N/A",[1]!Contratacion2023[[#This Row],[FECHA FIN PRORROGA]])</f>
        <v>0</v>
      </c>
      <c r="AY731" s="59"/>
      <c r="AZ731" s="59"/>
      <c r="BA731" s="59"/>
      <c r="BB731" s="47"/>
      <c r="BC731" s="59"/>
      <c r="BD731" s="59"/>
      <c r="BE731" s="48">
        <f>[1]!Contratacion2023[[#This Row],[VALOR TOTAL DEL CONTRATO]]-[1]!Contratacion2023[[#This Row],[VALOR VIGENTE]]</f>
        <v>0</v>
      </c>
      <c r="BJ731" s="51"/>
      <c r="BL731" s="73"/>
      <c r="BM731" s="51"/>
    </row>
    <row r="732" spans="1:65" x14ac:dyDescent="0.25">
      <c r="A732" s="53"/>
      <c r="H732" s="203"/>
      <c r="I732" s="57"/>
      <c r="K732" s="58"/>
      <c r="L732" s="59"/>
      <c r="N732" s="59"/>
      <c r="O732" s="61"/>
      <c r="P732" s="55"/>
      <c r="Q732" s="57"/>
      <c r="R732" s="62"/>
      <c r="S732" s="59"/>
      <c r="T732" s="63"/>
      <c r="U732" s="123"/>
      <c r="V732" s="64"/>
      <c r="W732" s="27"/>
      <c r="X732" s="65"/>
      <c r="Y732" s="65"/>
      <c r="Z732" s="66"/>
      <c r="AA732" s="67"/>
      <c r="AB732" s="67"/>
      <c r="AC732" s="68"/>
      <c r="AD732" s="67"/>
      <c r="AE732" s="72"/>
      <c r="AF732" s="34"/>
      <c r="AG732" s="69"/>
      <c r="AH732" s="37"/>
      <c r="AI732" s="37"/>
      <c r="AJ732" s="37"/>
      <c r="AM732" s="70"/>
      <c r="AN732" s="70"/>
      <c r="AO732" s="70"/>
      <c r="AQ732" s="72"/>
      <c r="AR732" s="73"/>
      <c r="AS732" s="51"/>
      <c r="AU732" s="73"/>
      <c r="AV732" s="73"/>
      <c r="AW732" s="110"/>
      <c r="AX732" s="46">
        <f>IF([1]!Contratacion2023[[#This Row],[ADICIÓN/PRÓRROGA]]="NO","N/A",[1]!Contratacion2023[[#This Row],[FECHA FIN PRORROGA]])</f>
        <v>0</v>
      </c>
      <c r="AY732" s="59"/>
      <c r="AZ732" s="59"/>
      <c r="BA732" s="59"/>
      <c r="BB732" s="47"/>
      <c r="BC732" s="59"/>
      <c r="BD732" s="59"/>
      <c r="BE732" s="48">
        <f>[1]!Contratacion2023[[#This Row],[VALOR TOTAL DEL CONTRATO]]-[1]!Contratacion2023[[#This Row],[VALOR VIGENTE]]</f>
        <v>0</v>
      </c>
      <c r="BJ732" s="51"/>
      <c r="BL732" s="73"/>
      <c r="BM732" s="51"/>
    </row>
    <row r="733" spans="1:65" x14ac:dyDescent="0.25">
      <c r="A733" s="53"/>
      <c r="H733" s="203"/>
      <c r="I733" s="57"/>
      <c r="K733" s="58"/>
      <c r="L733" s="59"/>
      <c r="N733" s="59"/>
      <c r="O733" s="61"/>
      <c r="P733" s="55"/>
      <c r="Q733" s="57"/>
      <c r="R733" s="62"/>
      <c r="S733" s="59"/>
      <c r="T733" s="63"/>
      <c r="U733" s="123"/>
      <c r="V733" s="64"/>
      <c r="W733" s="27"/>
      <c r="X733" s="65"/>
      <c r="Y733" s="65"/>
      <c r="Z733" s="66"/>
      <c r="AA733" s="67"/>
      <c r="AB733" s="67"/>
      <c r="AC733" s="68"/>
      <c r="AD733" s="67"/>
      <c r="AE733" s="72"/>
      <c r="AF733" s="34"/>
      <c r="AG733" s="69"/>
      <c r="AH733" s="37"/>
      <c r="AI733" s="37"/>
      <c r="AJ733" s="37"/>
      <c r="AM733" s="70"/>
      <c r="AN733" s="70"/>
      <c r="AO733" s="70"/>
      <c r="AQ733" s="72"/>
      <c r="AR733" s="73"/>
      <c r="AS733" s="51"/>
      <c r="AU733" s="73"/>
      <c r="AV733" s="73"/>
      <c r="AW733" s="110"/>
      <c r="AX733" s="46">
        <f>IF([1]!Contratacion2023[[#This Row],[ADICIÓN/PRÓRROGA]]="NO","N/A",[1]!Contratacion2023[[#This Row],[FECHA FIN PRORROGA]])</f>
        <v>0</v>
      </c>
      <c r="AY733" s="59"/>
      <c r="AZ733" s="59"/>
      <c r="BA733" s="59"/>
      <c r="BB733" s="47"/>
      <c r="BC733" s="59"/>
      <c r="BD733" s="59"/>
      <c r="BE733" s="48">
        <f>[1]!Contratacion2023[[#This Row],[VALOR TOTAL DEL CONTRATO]]-[1]!Contratacion2023[[#This Row],[VALOR VIGENTE]]</f>
        <v>0</v>
      </c>
      <c r="BJ733" s="51"/>
      <c r="BL733" s="73"/>
      <c r="BM733" s="51"/>
    </row>
    <row r="734" spans="1:65" x14ac:dyDescent="0.25">
      <c r="A734" s="53"/>
      <c r="H734" s="203"/>
      <c r="I734" s="57"/>
      <c r="K734" s="58"/>
      <c r="L734" s="59"/>
      <c r="N734" s="59"/>
      <c r="O734" s="61"/>
      <c r="P734" s="55"/>
      <c r="Q734" s="57"/>
      <c r="R734" s="62"/>
      <c r="S734" s="59"/>
      <c r="T734" s="63"/>
      <c r="U734" s="123"/>
      <c r="V734" s="64"/>
      <c r="W734" s="27"/>
      <c r="X734" s="65"/>
      <c r="Y734" s="65"/>
      <c r="Z734" s="66"/>
      <c r="AA734" s="67"/>
      <c r="AB734" s="67"/>
      <c r="AC734" s="68"/>
      <c r="AD734" s="67"/>
      <c r="AE734" s="72"/>
      <c r="AF734" s="34"/>
      <c r="AG734" s="69"/>
      <c r="AH734" s="37"/>
      <c r="AI734" s="37"/>
      <c r="AJ734" s="37"/>
      <c r="AM734" s="70"/>
      <c r="AN734" s="70"/>
      <c r="AO734" s="70"/>
      <c r="AQ734" s="72"/>
      <c r="AR734" s="73"/>
      <c r="AS734" s="51"/>
      <c r="AU734" s="73"/>
      <c r="AV734" s="73"/>
      <c r="AW734" s="110"/>
      <c r="AX734" s="46">
        <f>IF([1]!Contratacion2023[[#This Row],[ADICIÓN/PRÓRROGA]]="NO","N/A",[1]!Contratacion2023[[#This Row],[FECHA FIN PRORROGA]])</f>
        <v>0</v>
      </c>
      <c r="AY734" s="59"/>
      <c r="AZ734" s="59"/>
      <c r="BA734" s="59"/>
      <c r="BB734" s="47"/>
      <c r="BC734" s="59"/>
      <c r="BD734" s="59"/>
      <c r="BE734" s="48">
        <f>[1]!Contratacion2023[[#This Row],[VALOR TOTAL DEL CONTRATO]]-[1]!Contratacion2023[[#This Row],[VALOR VIGENTE]]</f>
        <v>0</v>
      </c>
      <c r="BJ734" s="51"/>
      <c r="BL734" s="73"/>
      <c r="BM734" s="51"/>
    </row>
    <row r="735" spans="1:65" x14ac:dyDescent="0.25">
      <c r="A735" s="53"/>
      <c r="H735" s="203"/>
      <c r="I735" s="57"/>
      <c r="K735" s="58"/>
      <c r="L735" s="59"/>
      <c r="N735" s="59"/>
      <c r="O735" s="61"/>
      <c r="P735" s="55"/>
      <c r="Q735" s="57"/>
      <c r="R735" s="62"/>
      <c r="S735" s="59"/>
      <c r="T735" s="63"/>
      <c r="U735" s="123"/>
      <c r="V735" s="64"/>
      <c r="W735" s="27"/>
      <c r="X735" s="65"/>
      <c r="Y735" s="65"/>
      <c r="Z735" s="66"/>
      <c r="AA735" s="67"/>
      <c r="AB735" s="67"/>
      <c r="AC735" s="68"/>
      <c r="AD735" s="67"/>
      <c r="AE735" s="72"/>
      <c r="AF735" s="34"/>
      <c r="AG735" s="69"/>
      <c r="AH735" s="37"/>
      <c r="AI735" s="37"/>
      <c r="AJ735" s="37"/>
      <c r="AM735" s="70"/>
      <c r="AN735" s="70"/>
      <c r="AO735" s="70"/>
      <c r="AQ735" s="72"/>
      <c r="AR735" s="73"/>
      <c r="AS735" s="51"/>
      <c r="AU735" s="73"/>
      <c r="AV735" s="73"/>
      <c r="AW735" s="110"/>
      <c r="AX735" s="46">
        <f>IF([1]!Contratacion2023[[#This Row],[ADICIÓN/PRÓRROGA]]="NO","N/A",[1]!Contratacion2023[[#This Row],[FECHA FIN PRORROGA]])</f>
        <v>0</v>
      </c>
      <c r="AY735" s="59"/>
      <c r="AZ735" s="59"/>
      <c r="BA735" s="59"/>
      <c r="BB735" s="47"/>
      <c r="BC735" s="59"/>
      <c r="BD735" s="59"/>
      <c r="BE735" s="48">
        <f>[1]!Contratacion2023[[#This Row],[VALOR TOTAL DEL CONTRATO]]-[1]!Contratacion2023[[#This Row],[VALOR VIGENTE]]</f>
        <v>0</v>
      </c>
      <c r="BJ735" s="51"/>
      <c r="BL735" s="73"/>
      <c r="BM735" s="51"/>
    </row>
    <row r="736" spans="1:65" x14ac:dyDescent="0.25">
      <c r="A736" s="53"/>
      <c r="H736" s="203"/>
      <c r="I736" s="57"/>
      <c r="K736" s="58"/>
      <c r="L736" s="59"/>
      <c r="N736" s="59"/>
      <c r="O736" s="61"/>
      <c r="P736" s="55"/>
      <c r="Q736" s="57"/>
      <c r="R736" s="62"/>
      <c r="S736" s="59"/>
      <c r="T736" s="63"/>
      <c r="U736" s="123"/>
      <c r="V736" s="64"/>
      <c r="W736" s="27"/>
      <c r="X736" s="65"/>
      <c r="Y736" s="65"/>
      <c r="Z736" s="66"/>
      <c r="AA736" s="67"/>
      <c r="AB736" s="67"/>
      <c r="AC736" s="68"/>
      <c r="AD736" s="67"/>
      <c r="AE736" s="72"/>
      <c r="AF736" s="34"/>
      <c r="AG736" s="69"/>
      <c r="AH736" s="37"/>
      <c r="AI736" s="37"/>
      <c r="AJ736" s="37"/>
      <c r="AM736" s="70"/>
      <c r="AN736" s="70"/>
      <c r="AO736" s="70"/>
      <c r="AQ736" s="72"/>
      <c r="AR736" s="73"/>
      <c r="AS736" s="51"/>
      <c r="AU736" s="73"/>
      <c r="AV736" s="73"/>
      <c r="AW736" s="110"/>
      <c r="AX736" s="46">
        <f>IF([1]!Contratacion2023[[#This Row],[ADICIÓN/PRÓRROGA]]="NO","N/A",[1]!Contratacion2023[[#This Row],[FECHA FIN PRORROGA]])</f>
        <v>0</v>
      </c>
      <c r="AY736" s="59"/>
      <c r="AZ736" s="59"/>
      <c r="BA736" s="59"/>
      <c r="BB736" s="47"/>
      <c r="BC736" s="59"/>
      <c r="BD736" s="59"/>
      <c r="BE736" s="48">
        <f>[1]!Contratacion2023[[#This Row],[VALOR TOTAL DEL CONTRATO]]-[1]!Contratacion2023[[#This Row],[VALOR VIGENTE]]</f>
        <v>0</v>
      </c>
      <c r="BJ736" s="51"/>
      <c r="BL736" s="73"/>
      <c r="BM736" s="51"/>
    </row>
    <row r="737" spans="1:65" x14ac:dyDescent="0.25">
      <c r="A737" s="53"/>
      <c r="H737" s="203"/>
      <c r="I737" s="57"/>
      <c r="K737" s="58"/>
      <c r="L737" s="59"/>
      <c r="N737" s="59"/>
      <c r="O737" s="61"/>
      <c r="P737" s="55"/>
      <c r="Q737" s="57"/>
      <c r="R737" s="62"/>
      <c r="S737" s="59"/>
      <c r="T737" s="63"/>
      <c r="U737" s="123"/>
      <c r="V737" s="64"/>
      <c r="W737" s="27"/>
      <c r="X737" s="65"/>
      <c r="Y737" s="65"/>
      <c r="Z737" s="66"/>
      <c r="AA737" s="67"/>
      <c r="AB737" s="67"/>
      <c r="AC737" s="68"/>
      <c r="AD737" s="67"/>
      <c r="AE737" s="72"/>
      <c r="AF737" s="34"/>
      <c r="AG737" s="69"/>
      <c r="AH737" s="37"/>
      <c r="AI737" s="37"/>
      <c r="AJ737" s="37"/>
      <c r="AM737" s="70"/>
      <c r="AN737" s="70"/>
      <c r="AO737" s="70"/>
      <c r="AQ737" s="72"/>
      <c r="AR737" s="73"/>
      <c r="AS737" s="51"/>
      <c r="AU737" s="73"/>
      <c r="AV737" s="73"/>
      <c r="AW737" s="110"/>
      <c r="AX737" s="46">
        <f>IF([1]!Contratacion2023[[#This Row],[ADICIÓN/PRÓRROGA]]="NO","N/A",[1]!Contratacion2023[[#This Row],[FECHA FIN PRORROGA]])</f>
        <v>0</v>
      </c>
      <c r="AY737" s="59"/>
      <c r="AZ737" s="59"/>
      <c r="BA737" s="59"/>
      <c r="BB737" s="47"/>
      <c r="BC737" s="59"/>
      <c r="BD737" s="59"/>
      <c r="BE737" s="48">
        <f>[1]!Contratacion2023[[#This Row],[VALOR TOTAL DEL CONTRATO]]-[1]!Contratacion2023[[#This Row],[VALOR VIGENTE]]</f>
        <v>0</v>
      </c>
      <c r="BJ737" s="51"/>
      <c r="BL737" s="73"/>
      <c r="BM737" s="51"/>
    </row>
    <row r="738" spans="1:65" x14ac:dyDescent="0.25">
      <c r="A738" s="53"/>
      <c r="H738" s="203"/>
      <c r="I738" s="57"/>
      <c r="K738" s="58"/>
      <c r="L738" s="59"/>
      <c r="N738" s="59"/>
      <c r="O738" s="61"/>
      <c r="P738" s="55"/>
      <c r="Q738" s="57"/>
      <c r="R738" s="62"/>
      <c r="S738" s="59"/>
      <c r="T738" s="63"/>
      <c r="U738" s="123"/>
      <c r="V738" s="64"/>
      <c r="W738" s="27"/>
      <c r="X738" s="65"/>
      <c r="Y738" s="65"/>
      <c r="Z738" s="66"/>
      <c r="AA738" s="67"/>
      <c r="AB738" s="67"/>
      <c r="AC738" s="68"/>
      <c r="AD738" s="67"/>
      <c r="AE738" s="72"/>
      <c r="AF738" s="34"/>
      <c r="AG738" s="69"/>
      <c r="AH738" s="37"/>
      <c r="AI738" s="37"/>
      <c r="AJ738" s="37"/>
      <c r="AM738" s="70"/>
      <c r="AN738" s="70"/>
      <c r="AO738" s="70"/>
      <c r="AQ738" s="72"/>
      <c r="AR738" s="73"/>
      <c r="AS738" s="51"/>
      <c r="AU738" s="73"/>
      <c r="AV738" s="73"/>
      <c r="AW738" s="110"/>
      <c r="AX738" s="46">
        <f>IF([1]!Contratacion2023[[#This Row],[ADICIÓN/PRÓRROGA]]="NO","N/A",[1]!Contratacion2023[[#This Row],[FECHA FIN PRORROGA]])</f>
        <v>0</v>
      </c>
      <c r="AY738" s="59"/>
      <c r="AZ738" s="59"/>
      <c r="BA738" s="59"/>
      <c r="BB738" s="47"/>
      <c r="BC738" s="59"/>
      <c r="BD738" s="59"/>
      <c r="BE738" s="48">
        <f>[1]!Contratacion2023[[#This Row],[VALOR TOTAL DEL CONTRATO]]-[1]!Contratacion2023[[#This Row],[VALOR VIGENTE]]</f>
        <v>0</v>
      </c>
      <c r="BJ738" s="51"/>
      <c r="BL738" s="73"/>
      <c r="BM738" s="51"/>
    </row>
    <row r="739" spans="1:65" x14ac:dyDescent="0.25">
      <c r="A739" s="53"/>
      <c r="H739" s="203"/>
      <c r="I739" s="57"/>
      <c r="K739" s="58"/>
      <c r="L739" s="59"/>
      <c r="N739" s="59"/>
      <c r="O739" s="61"/>
      <c r="P739" s="55"/>
      <c r="Q739" s="57"/>
      <c r="R739" s="62"/>
      <c r="S739" s="59"/>
      <c r="T739" s="63"/>
      <c r="U739" s="123"/>
      <c r="V739" s="64"/>
      <c r="W739" s="27"/>
      <c r="X739" s="65"/>
      <c r="Y739" s="65"/>
      <c r="Z739" s="66"/>
      <c r="AA739" s="67"/>
      <c r="AB739" s="67"/>
      <c r="AC739" s="68"/>
      <c r="AD739" s="67"/>
      <c r="AE739" s="72"/>
      <c r="AF739" s="34"/>
      <c r="AG739" s="69"/>
      <c r="AH739" s="37"/>
      <c r="AI739" s="37"/>
      <c r="AJ739" s="37"/>
      <c r="AM739" s="70"/>
      <c r="AN739" s="70"/>
      <c r="AO739" s="70"/>
      <c r="AQ739" s="72"/>
      <c r="AR739" s="73"/>
      <c r="AS739" s="51"/>
      <c r="AU739" s="73"/>
      <c r="AV739" s="73"/>
      <c r="AW739" s="110"/>
      <c r="AX739" s="46">
        <f>IF([1]!Contratacion2023[[#This Row],[ADICIÓN/PRÓRROGA]]="NO","N/A",[1]!Contratacion2023[[#This Row],[FECHA FIN PRORROGA]])</f>
        <v>0</v>
      </c>
      <c r="AY739" s="59"/>
      <c r="AZ739" s="59"/>
      <c r="BA739" s="59"/>
      <c r="BB739" s="47"/>
      <c r="BC739" s="59"/>
      <c r="BD739" s="59"/>
      <c r="BE739" s="48">
        <f>[1]!Contratacion2023[[#This Row],[VALOR TOTAL DEL CONTRATO]]-[1]!Contratacion2023[[#This Row],[VALOR VIGENTE]]</f>
        <v>0</v>
      </c>
      <c r="BJ739" s="51"/>
      <c r="BL739" s="73"/>
      <c r="BM739" s="51"/>
    </row>
    <row r="740" spans="1:65" x14ac:dyDescent="0.25">
      <c r="A740" s="53"/>
      <c r="H740" s="203"/>
      <c r="I740" s="57"/>
      <c r="K740" s="58"/>
      <c r="L740" s="59"/>
      <c r="N740" s="59"/>
      <c r="O740" s="61"/>
      <c r="P740" s="55"/>
      <c r="Q740" s="57"/>
      <c r="R740" s="62"/>
      <c r="S740" s="59"/>
      <c r="T740" s="63"/>
      <c r="U740" s="123"/>
      <c r="V740" s="64"/>
      <c r="W740" s="27"/>
      <c r="X740" s="65"/>
      <c r="Y740" s="65"/>
      <c r="Z740" s="66"/>
      <c r="AA740" s="67"/>
      <c r="AB740" s="67"/>
      <c r="AC740" s="68"/>
      <c r="AD740" s="67"/>
      <c r="AE740" s="72"/>
      <c r="AF740" s="34"/>
      <c r="AG740" s="69"/>
      <c r="AH740" s="37"/>
      <c r="AI740" s="37"/>
      <c r="AJ740" s="37"/>
      <c r="AM740" s="70"/>
      <c r="AN740" s="70"/>
      <c r="AO740" s="70"/>
      <c r="AQ740" s="72"/>
      <c r="AR740" s="73"/>
      <c r="AS740" s="51"/>
      <c r="AU740" s="73"/>
      <c r="AV740" s="73"/>
      <c r="AW740" s="110"/>
      <c r="AX740" s="46">
        <f>IF([1]!Contratacion2023[[#This Row],[ADICIÓN/PRÓRROGA]]="NO","N/A",[1]!Contratacion2023[[#This Row],[FECHA FIN PRORROGA]])</f>
        <v>0</v>
      </c>
      <c r="AY740" s="59"/>
      <c r="AZ740" s="59"/>
      <c r="BA740" s="59"/>
      <c r="BB740" s="47"/>
      <c r="BC740" s="59"/>
      <c r="BD740" s="59"/>
      <c r="BE740" s="48">
        <f>[1]!Contratacion2023[[#This Row],[VALOR TOTAL DEL CONTRATO]]-[1]!Contratacion2023[[#This Row],[VALOR VIGENTE]]</f>
        <v>0</v>
      </c>
      <c r="BJ740" s="51"/>
      <c r="BL740" s="73"/>
      <c r="BM740" s="51"/>
    </row>
    <row r="741" spans="1:65" x14ac:dyDescent="0.25">
      <c r="A741" s="53"/>
      <c r="H741" s="203"/>
      <c r="I741" s="57"/>
      <c r="K741" s="58"/>
      <c r="L741" s="59"/>
      <c r="N741" s="59"/>
      <c r="O741" s="61"/>
      <c r="P741" s="55"/>
      <c r="Q741" s="57"/>
      <c r="R741" s="62"/>
      <c r="S741" s="59"/>
      <c r="T741" s="63"/>
      <c r="U741" s="123"/>
      <c r="V741" s="64"/>
      <c r="W741" s="27"/>
      <c r="X741" s="65"/>
      <c r="Y741" s="65"/>
      <c r="Z741" s="66"/>
      <c r="AA741" s="67"/>
      <c r="AB741" s="67"/>
      <c r="AC741" s="68"/>
      <c r="AD741" s="67"/>
      <c r="AE741" s="72"/>
      <c r="AF741" s="34"/>
      <c r="AG741" s="69"/>
      <c r="AH741" s="37"/>
      <c r="AI741" s="37"/>
      <c r="AJ741" s="37"/>
      <c r="AM741" s="70"/>
      <c r="AN741" s="70"/>
      <c r="AO741" s="70"/>
      <c r="AQ741" s="72"/>
      <c r="AR741" s="73"/>
      <c r="AS741" s="51"/>
      <c r="AU741" s="73"/>
      <c r="AV741" s="73"/>
      <c r="AW741" s="110"/>
      <c r="AX741" s="46">
        <f>IF([1]!Contratacion2023[[#This Row],[ADICIÓN/PRÓRROGA]]="NO","N/A",[1]!Contratacion2023[[#This Row],[FECHA FIN PRORROGA]])</f>
        <v>0</v>
      </c>
      <c r="AY741" s="59"/>
      <c r="AZ741" s="59"/>
      <c r="BA741" s="59"/>
      <c r="BB741" s="47"/>
      <c r="BC741" s="59"/>
      <c r="BD741" s="59"/>
      <c r="BE741" s="48">
        <f>[1]!Contratacion2023[[#This Row],[VALOR TOTAL DEL CONTRATO]]-[1]!Contratacion2023[[#This Row],[VALOR VIGENTE]]</f>
        <v>0</v>
      </c>
      <c r="BJ741" s="51"/>
      <c r="BL741" s="73"/>
      <c r="BM741" s="51"/>
    </row>
    <row r="742" spans="1:65" x14ac:dyDescent="0.25">
      <c r="A742" s="53"/>
      <c r="H742" s="203"/>
      <c r="I742" s="57"/>
      <c r="K742" s="58"/>
      <c r="L742" s="59"/>
      <c r="N742" s="59"/>
      <c r="O742" s="61"/>
      <c r="P742" s="55"/>
      <c r="Q742" s="57"/>
      <c r="R742" s="62"/>
      <c r="S742" s="59"/>
      <c r="T742" s="63"/>
      <c r="U742" s="123"/>
      <c r="V742" s="64"/>
      <c r="W742" s="27"/>
      <c r="X742" s="65"/>
      <c r="Y742" s="65"/>
      <c r="Z742" s="66"/>
      <c r="AA742" s="67"/>
      <c r="AB742" s="67"/>
      <c r="AC742" s="68"/>
      <c r="AD742" s="67"/>
      <c r="AE742" s="72"/>
      <c r="AF742" s="34"/>
      <c r="AG742" s="69"/>
      <c r="AH742" s="37"/>
      <c r="AI742" s="37"/>
      <c r="AJ742" s="37"/>
      <c r="AM742" s="70"/>
      <c r="AN742" s="70"/>
      <c r="AO742" s="70"/>
      <c r="AQ742" s="72"/>
      <c r="AR742" s="73"/>
      <c r="AS742" s="51"/>
      <c r="AU742" s="73"/>
      <c r="AV742" s="73"/>
      <c r="AW742" s="110"/>
      <c r="AX742" s="46">
        <f>IF([1]!Contratacion2023[[#This Row],[ADICIÓN/PRÓRROGA]]="NO","N/A",[1]!Contratacion2023[[#This Row],[FECHA FIN PRORROGA]])</f>
        <v>0</v>
      </c>
      <c r="AY742" s="59"/>
      <c r="AZ742" s="59"/>
      <c r="BA742" s="59"/>
      <c r="BB742" s="47"/>
      <c r="BC742" s="59"/>
      <c r="BD742" s="59"/>
      <c r="BE742" s="48">
        <f>[1]!Contratacion2023[[#This Row],[VALOR TOTAL DEL CONTRATO]]-[1]!Contratacion2023[[#This Row],[VALOR VIGENTE]]</f>
        <v>0</v>
      </c>
      <c r="BJ742" s="51"/>
      <c r="BL742" s="73"/>
      <c r="BM742" s="51"/>
    </row>
    <row r="743" spans="1:65" x14ac:dyDescent="0.25">
      <c r="A743" s="53"/>
      <c r="H743" s="203"/>
      <c r="I743" s="57"/>
      <c r="K743" s="58"/>
      <c r="L743" s="59"/>
      <c r="N743" s="59"/>
      <c r="O743" s="61"/>
      <c r="P743" s="55"/>
      <c r="Q743" s="57"/>
      <c r="R743" s="62"/>
      <c r="S743" s="59"/>
      <c r="T743" s="63"/>
      <c r="U743" s="123"/>
      <c r="V743" s="64"/>
      <c r="W743" s="27"/>
      <c r="X743" s="65"/>
      <c r="Y743" s="65"/>
      <c r="Z743" s="66"/>
      <c r="AA743" s="67"/>
      <c r="AB743" s="67"/>
      <c r="AC743" s="68"/>
      <c r="AD743" s="67"/>
      <c r="AE743" s="72"/>
      <c r="AF743" s="34"/>
      <c r="AG743" s="69"/>
      <c r="AH743" s="37"/>
      <c r="AI743" s="37"/>
      <c r="AJ743" s="37"/>
      <c r="AM743" s="70"/>
      <c r="AN743" s="70"/>
      <c r="AO743" s="70"/>
      <c r="AQ743" s="72"/>
      <c r="AR743" s="73"/>
      <c r="AS743" s="51"/>
      <c r="AU743" s="73"/>
      <c r="AV743" s="73"/>
      <c r="AW743" s="110"/>
      <c r="AX743" s="46">
        <f>IF([1]!Contratacion2023[[#This Row],[ADICIÓN/PRÓRROGA]]="NO","N/A",[1]!Contratacion2023[[#This Row],[FECHA FIN PRORROGA]])</f>
        <v>0</v>
      </c>
      <c r="AY743" s="59"/>
      <c r="AZ743" s="59"/>
      <c r="BA743" s="59"/>
      <c r="BB743" s="47"/>
      <c r="BC743" s="59"/>
      <c r="BD743" s="59"/>
      <c r="BE743" s="48">
        <f>[1]!Contratacion2023[[#This Row],[VALOR TOTAL DEL CONTRATO]]-[1]!Contratacion2023[[#This Row],[VALOR VIGENTE]]</f>
        <v>0</v>
      </c>
      <c r="BJ743" s="51"/>
      <c r="BL743" s="73"/>
      <c r="BM743" s="51"/>
    </row>
    <row r="744" spans="1:65" x14ac:dyDescent="0.25">
      <c r="A744" s="53"/>
      <c r="H744" s="203"/>
      <c r="I744" s="57"/>
      <c r="K744" s="58"/>
      <c r="L744" s="59"/>
      <c r="N744" s="59"/>
      <c r="O744" s="61"/>
      <c r="P744" s="55"/>
      <c r="Q744" s="57"/>
      <c r="R744" s="62"/>
      <c r="S744" s="59"/>
      <c r="T744" s="63"/>
      <c r="U744" s="123"/>
      <c r="V744" s="64"/>
      <c r="W744" s="27"/>
      <c r="X744" s="65"/>
      <c r="Y744" s="65"/>
      <c r="Z744" s="66"/>
      <c r="AA744" s="67"/>
      <c r="AB744" s="67"/>
      <c r="AC744" s="68"/>
      <c r="AD744" s="67"/>
      <c r="AE744" s="72"/>
      <c r="AF744" s="34"/>
      <c r="AG744" s="69"/>
      <c r="AH744" s="37"/>
      <c r="AI744" s="37"/>
      <c r="AJ744" s="37"/>
      <c r="AM744" s="70"/>
      <c r="AN744" s="70"/>
      <c r="AO744" s="70"/>
      <c r="AQ744" s="72"/>
      <c r="AR744" s="73"/>
      <c r="AS744" s="51"/>
      <c r="AU744" s="73"/>
      <c r="AV744" s="73"/>
      <c r="AW744" s="110"/>
      <c r="AX744" s="46">
        <f>IF([1]!Contratacion2023[[#This Row],[ADICIÓN/PRÓRROGA]]="NO","N/A",[1]!Contratacion2023[[#This Row],[FECHA FIN PRORROGA]])</f>
        <v>0</v>
      </c>
      <c r="AY744" s="59"/>
      <c r="AZ744" s="59"/>
      <c r="BA744" s="59"/>
      <c r="BB744" s="47"/>
      <c r="BC744" s="59"/>
      <c r="BD744" s="59"/>
      <c r="BE744" s="48">
        <f>[1]!Contratacion2023[[#This Row],[VALOR TOTAL DEL CONTRATO]]-[1]!Contratacion2023[[#This Row],[VALOR VIGENTE]]</f>
        <v>0</v>
      </c>
      <c r="BJ744" s="51"/>
      <c r="BL744" s="73"/>
      <c r="BM744" s="51"/>
    </row>
    <row r="745" spans="1:65" x14ac:dyDescent="0.25">
      <c r="A745" s="53"/>
      <c r="H745" s="203"/>
      <c r="I745" s="57"/>
      <c r="K745" s="58"/>
      <c r="L745" s="59"/>
      <c r="N745" s="59"/>
      <c r="O745" s="61"/>
      <c r="P745" s="55"/>
      <c r="Q745" s="57"/>
      <c r="R745" s="62"/>
      <c r="S745" s="59"/>
      <c r="T745" s="63"/>
      <c r="U745" s="123"/>
      <c r="V745" s="64"/>
      <c r="W745" s="27"/>
      <c r="X745" s="65"/>
      <c r="Y745" s="65"/>
      <c r="Z745" s="66"/>
      <c r="AA745" s="67"/>
      <c r="AB745" s="67"/>
      <c r="AC745" s="68"/>
      <c r="AD745" s="67"/>
      <c r="AE745" s="72"/>
      <c r="AF745" s="34"/>
      <c r="AG745" s="69"/>
      <c r="AH745" s="37"/>
      <c r="AI745" s="37"/>
      <c r="AJ745" s="37"/>
      <c r="AM745" s="70"/>
      <c r="AN745" s="70"/>
      <c r="AO745" s="70"/>
      <c r="AQ745" s="72"/>
      <c r="AR745" s="73"/>
      <c r="AS745" s="51"/>
      <c r="AU745" s="73"/>
      <c r="AV745" s="73"/>
      <c r="AW745" s="110"/>
      <c r="AX745" s="46">
        <f>IF([1]!Contratacion2023[[#This Row],[ADICIÓN/PRÓRROGA]]="NO","N/A",[1]!Contratacion2023[[#This Row],[FECHA FIN PRORROGA]])</f>
        <v>0</v>
      </c>
      <c r="AY745" s="59"/>
      <c r="AZ745" s="59"/>
      <c r="BA745" s="59"/>
      <c r="BB745" s="47"/>
      <c r="BC745" s="59"/>
      <c r="BD745" s="59"/>
      <c r="BE745" s="48">
        <f>[1]!Contratacion2023[[#This Row],[VALOR TOTAL DEL CONTRATO]]-[1]!Contratacion2023[[#This Row],[VALOR VIGENTE]]</f>
        <v>0</v>
      </c>
      <c r="BJ745" s="51"/>
      <c r="BL745" s="73"/>
      <c r="BM745" s="51"/>
    </row>
    <row r="746" spans="1:65" x14ac:dyDescent="0.25">
      <c r="A746" s="53"/>
      <c r="H746" s="203"/>
      <c r="I746" s="57"/>
      <c r="K746" s="58"/>
      <c r="L746" s="59"/>
      <c r="N746" s="59"/>
      <c r="O746" s="61"/>
      <c r="P746" s="55"/>
      <c r="Q746" s="57"/>
      <c r="R746" s="62"/>
      <c r="S746" s="59"/>
      <c r="T746" s="63"/>
      <c r="U746" s="123"/>
      <c r="V746" s="64"/>
      <c r="W746" s="27"/>
      <c r="X746" s="65"/>
      <c r="Y746" s="65"/>
      <c r="Z746" s="66"/>
      <c r="AA746" s="67"/>
      <c r="AB746" s="67"/>
      <c r="AC746" s="68"/>
      <c r="AD746" s="67"/>
      <c r="AE746" s="72"/>
      <c r="AF746" s="34"/>
      <c r="AG746" s="69"/>
      <c r="AH746" s="37"/>
      <c r="AI746" s="37"/>
      <c r="AJ746" s="37"/>
      <c r="AM746" s="70"/>
      <c r="AN746" s="70"/>
      <c r="AO746" s="70"/>
      <c r="AQ746" s="72"/>
      <c r="AR746" s="73"/>
      <c r="AS746" s="51"/>
      <c r="AU746" s="73"/>
      <c r="AV746" s="73"/>
      <c r="AW746" s="110"/>
      <c r="AX746" s="46">
        <f>IF([1]!Contratacion2023[[#This Row],[ADICIÓN/PRÓRROGA]]="NO","N/A",[1]!Contratacion2023[[#This Row],[FECHA FIN PRORROGA]])</f>
        <v>0</v>
      </c>
      <c r="AY746" s="59"/>
      <c r="AZ746" s="59"/>
      <c r="BA746" s="59"/>
      <c r="BB746" s="47"/>
      <c r="BC746" s="59"/>
      <c r="BD746" s="59"/>
      <c r="BE746" s="48">
        <f>[1]!Contratacion2023[[#This Row],[VALOR TOTAL DEL CONTRATO]]-[1]!Contratacion2023[[#This Row],[VALOR VIGENTE]]</f>
        <v>0</v>
      </c>
      <c r="BJ746" s="51"/>
      <c r="BL746" s="73"/>
      <c r="BM746" s="51"/>
    </row>
    <row r="747" spans="1:65" x14ac:dyDescent="0.25">
      <c r="A747" s="53"/>
      <c r="H747" s="203"/>
      <c r="I747" s="57"/>
      <c r="K747" s="58"/>
      <c r="L747" s="59"/>
      <c r="N747" s="59"/>
      <c r="O747" s="61"/>
      <c r="P747" s="55"/>
      <c r="Q747" s="57"/>
      <c r="R747" s="62"/>
      <c r="S747" s="59"/>
      <c r="T747" s="63"/>
      <c r="U747" s="123"/>
      <c r="V747" s="64"/>
      <c r="W747" s="27"/>
      <c r="X747" s="65"/>
      <c r="Y747" s="65"/>
      <c r="Z747" s="66"/>
      <c r="AA747" s="67"/>
      <c r="AB747" s="67"/>
      <c r="AC747" s="68"/>
      <c r="AD747" s="67"/>
      <c r="AE747" s="72"/>
      <c r="AF747" s="34"/>
      <c r="AG747" s="69"/>
      <c r="AH747" s="37"/>
      <c r="AI747" s="37"/>
      <c r="AJ747" s="37"/>
      <c r="AM747" s="70"/>
      <c r="AN747" s="70"/>
      <c r="AO747" s="70"/>
      <c r="AQ747" s="72"/>
      <c r="AR747" s="73"/>
      <c r="AS747" s="51"/>
      <c r="AU747" s="73"/>
      <c r="AV747" s="73"/>
      <c r="AW747" s="110"/>
      <c r="AX747" s="46">
        <f>IF([1]!Contratacion2023[[#This Row],[ADICIÓN/PRÓRROGA]]="NO","N/A",[1]!Contratacion2023[[#This Row],[FECHA FIN PRORROGA]])</f>
        <v>0</v>
      </c>
      <c r="AY747" s="59"/>
      <c r="AZ747" s="59"/>
      <c r="BA747" s="59"/>
      <c r="BB747" s="47"/>
      <c r="BC747" s="59"/>
      <c r="BD747" s="59"/>
      <c r="BE747" s="48">
        <f>[1]!Contratacion2023[[#This Row],[VALOR TOTAL DEL CONTRATO]]-[1]!Contratacion2023[[#This Row],[VALOR VIGENTE]]</f>
        <v>0</v>
      </c>
      <c r="BJ747" s="51"/>
      <c r="BL747" s="73"/>
      <c r="BM747" s="51"/>
    </row>
    <row r="748" spans="1:65" x14ac:dyDescent="0.25">
      <c r="A748" s="53"/>
      <c r="H748" s="203"/>
      <c r="I748" s="57"/>
      <c r="K748" s="58"/>
      <c r="L748" s="59"/>
      <c r="N748" s="59"/>
      <c r="O748" s="61"/>
      <c r="P748" s="55"/>
      <c r="Q748" s="57"/>
      <c r="R748" s="62"/>
      <c r="S748" s="59"/>
      <c r="T748" s="63"/>
      <c r="U748" s="123"/>
      <c r="V748" s="64"/>
      <c r="W748" s="27"/>
      <c r="X748" s="65"/>
      <c r="Y748" s="65"/>
      <c r="Z748" s="66"/>
      <c r="AA748" s="67"/>
      <c r="AB748" s="67"/>
      <c r="AC748" s="68"/>
      <c r="AD748" s="67"/>
      <c r="AE748" s="72"/>
      <c r="AF748" s="34"/>
      <c r="AG748" s="69"/>
      <c r="AH748" s="37"/>
      <c r="AI748" s="37"/>
      <c r="AJ748" s="37"/>
      <c r="AM748" s="70"/>
      <c r="AN748" s="70"/>
      <c r="AO748" s="70"/>
      <c r="AQ748" s="72"/>
      <c r="AR748" s="73"/>
      <c r="AS748" s="51"/>
      <c r="AU748" s="73"/>
      <c r="AV748" s="73"/>
      <c r="AW748" s="110"/>
      <c r="AX748" s="46">
        <f>IF([1]!Contratacion2023[[#This Row],[ADICIÓN/PRÓRROGA]]="NO","N/A",[1]!Contratacion2023[[#This Row],[FECHA FIN PRORROGA]])</f>
        <v>0</v>
      </c>
      <c r="AY748" s="59"/>
      <c r="AZ748" s="59"/>
      <c r="BA748" s="59"/>
      <c r="BB748" s="47"/>
      <c r="BC748" s="59"/>
      <c r="BD748" s="59"/>
      <c r="BE748" s="48">
        <f>[1]!Contratacion2023[[#This Row],[VALOR TOTAL DEL CONTRATO]]-[1]!Contratacion2023[[#This Row],[VALOR VIGENTE]]</f>
        <v>0</v>
      </c>
      <c r="BJ748" s="51"/>
      <c r="BL748" s="73"/>
      <c r="BM748" s="51"/>
    </row>
    <row r="749" spans="1:65" x14ac:dyDescent="0.25">
      <c r="A749" s="53"/>
      <c r="H749" s="203"/>
      <c r="I749" s="57"/>
      <c r="K749" s="58"/>
      <c r="L749" s="59"/>
      <c r="N749" s="59"/>
      <c r="O749" s="61"/>
      <c r="P749" s="55"/>
      <c r="Q749" s="57"/>
      <c r="R749" s="62"/>
      <c r="S749" s="59"/>
      <c r="T749" s="63"/>
      <c r="U749" s="123"/>
      <c r="V749" s="64"/>
      <c r="W749" s="27"/>
      <c r="X749" s="65"/>
      <c r="Y749" s="65"/>
      <c r="Z749" s="66"/>
      <c r="AA749" s="67"/>
      <c r="AB749" s="67"/>
      <c r="AC749" s="68"/>
      <c r="AD749" s="67"/>
      <c r="AE749" s="72"/>
      <c r="AF749" s="34"/>
      <c r="AG749" s="69"/>
      <c r="AH749" s="37"/>
      <c r="AI749" s="37"/>
      <c r="AJ749" s="37"/>
      <c r="AM749" s="70"/>
      <c r="AN749" s="70"/>
      <c r="AO749" s="70"/>
      <c r="AQ749" s="72"/>
      <c r="AR749" s="73"/>
      <c r="AS749" s="51"/>
      <c r="AU749" s="73"/>
      <c r="AV749" s="73"/>
      <c r="AW749" s="110"/>
      <c r="AX749" s="46">
        <f>IF([1]!Contratacion2023[[#This Row],[ADICIÓN/PRÓRROGA]]="NO","N/A",[1]!Contratacion2023[[#This Row],[FECHA FIN PRORROGA]])</f>
        <v>0</v>
      </c>
      <c r="AY749" s="59"/>
      <c r="AZ749" s="59"/>
      <c r="BA749" s="59"/>
      <c r="BB749" s="47"/>
      <c r="BC749" s="59"/>
      <c r="BD749" s="59"/>
      <c r="BE749" s="48">
        <f>[1]!Contratacion2023[[#This Row],[VALOR TOTAL DEL CONTRATO]]-[1]!Contratacion2023[[#This Row],[VALOR VIGENTE]]</f>
        <v>0</v>
      </c>
      <c r="BJ749" s="51"/>
      <c r="BL749" s="73"/>
      <c r="BM749" s="51"/>
    </row>
    <row r="750" spans="1:65" x14ac:dyDescent="0.25">
      <c r="A750" s="53"/>
      <c r="H750" s="203"/>
      <c r="I750" s="57"/>
      <c r="K750" s="58"/>
      <c r="L750" s="59"/>
      <c r="N750" s="59"/>
      <c r="O750" s="61"/>
      <c r="P750" s="55"/>
      <c r="Q750" s="57"/>
      <c r="R750" s="62"/>
      <c r="S750" s="59"/>
      <c r="T750" s="63"/>
      <c r="U750" s="123"/>
      <c r="V750" s="64"/>
      <c r="W750" s="27"/>
      <c r="X750" s="65"/>
      <c r="Y750" s="65"/>
      <c r="Z750" s="66"/>
      <c r="AA750" s="67"/>
      <c r="AB750" s="67"/>
      <c r="AC750" s="68"/>
      <c r="AD750" s="67"/>
      <c r="AE750" s="72"/>
      <c r="AF750" s="34"/>
      <c r="AG750" s="69"/>
      <c r="AH750" s="37"/>
      <c r="AI750" s="37"/>
      <c r="AJ750" s="37"/>
      <c r="AM750" s="70"/>
      <c r="AN750" s="70"/>
      <c r="AO750" s="70"/>
      <c r="AQ750" s="72"/>
      <c r="AR750" s="73"/>
      <c r="AS750" s="51"/>
      <c r="AU750" s="73"/>
      <c r="AV750" s="73"/>
      <c r="AW750" s="110"/>
      <c r="AX750" s="46">
        <f>IF([1]!Contratacion2023[[#This Row],[ADICIÓN/PRÓRROGA]]="NO","N/A",[1]!Contratacion2023[[#This Row],[FECHA FIN PRORROGA]])</f>
        <v>0</v>
      </c>
      <c r="AY750" s="59"/>
      <c r="AZ750" s="59"/>
      <c r="BA750" s="59"/>
      <c r="BB750" s="47"/>
      <c r="BC750" s="59"/>
      <c r="BD750" s="59"/>
      <c r="BE750" s="48">
        <f>[1]!Contratacion2023[[#This Row],[VALOR TOTAL DEL CONTRATO]]-[1]!Contratacion2023[[#This Row],[VALOR VIGENTE]]</f>
        <v>0</v>
      </c>
      <c r="BJ750" s="51"/>
      <c r="BL750" s="73"/>
      <c r="BM750" s="51"/>
    </row>
    <row r="751" spans="1:65" x14ac:dyDescent="0.25">
      <c r="A751" s="53"/>
      <c r="H751" s="203"/>
      <c r="I751" s="57"/>
      <c r="K751" s="58"/>
      <c r="L751" s="59"/>
      <c r="N751" s="59"/>
      <c r="O751" s="61"/>
      <c r="P751" s="55"/>
      <c r="Q751" s="57"/>
      <c r="R751" s="62"/>
      <c r="S751" s="59"/>
      <c r="T751" s="63"/>
      <c r="U751" s="123"/>
      <c r="V751" s="64"/>
      <c r="W751" s="27"/>
      <c r="X751" s="65"/>
      <c r="Y751" s="65"/>
      <c r="Z751" s="66"/>
      <c r="AA751" s="67"/>
      <c r="AB751" s="67"/>
      <c r="AC751" s="68"/>
      <c r="AD751" s="67"/>
      <c r="AE751" s="72"/>
      <c r="AF751" s="34"/>
      <c r="AG751" s="69"/>
      <c r="AH751" s="37"/>
      <c r="AI751" s="37"/>
      <c r="AJ751" s="37"/>
      <c r="AM751" s="70"/>
      <c r="AN751" s="70"/>
      <c r="AO751" s="70"/>
      <c r="AQ751" s="72"/>
      <c r="AR751" s="73"/>
      <c r="AS751" s="51"/>
      <c r="AU751" s="73"/>
      <c r="AV751" s="73"/>
      <c r="AW751" s="110"/>
      <c r="AX751" s="46">
        <f>IF([1]!Contratacion2023[[#This Row],[ADICIÓN/PRÓRROGA]]="NO","N/A",[1]!Contratacion2023[[#This Row],[FECHA FIN PRORROGA]])</f>
        <v>0</v>
      </c>
      <c r="AY751" s="59"/>
      <c r="AZ751" s="59"/>
      <c r="BA751" s="59"/>
      <c r="BB751" s="47"/>
      <c r="BC751" s="59"/>
      <c r="BD751" s="59"/>
      <c r="BE751" s="48">
        <f>[1]!Contratacion2023[[#This Row],[VALOR TOTAL DEL CONTRATO]]-[1]!Contratacion2023[[#This Row],[VALOR VIGENTE]]</f>
        <v>0</v>
      </c>
      <c r="BJ751" s="51"/>
      <c r="BL751" s="73"/>
      <c r="BM751" s="51"/>
    </row>
    <row r="752" spans="1:65" x14ac:dyDescent="0.25">
      <c r="A752" s="53"/>
      <c r="H752" s="203"/>
      <c r="I752" s="57"/>
      <c r="K752" s="58"/>
      <c r="L752" s="59"/>
      <c r="N752" s="59"/>
      <c r="O752" s="61"/>
      <c r="P752" s="55"/>
      <c r="Q752" s="57"/>
      <c r="R752" s="62"/>
      <c r="S752" s="59"/>
      <c r="T752" s="63"/>
      <c r="U752" s="123"/>
      <c r="V752" s="64"/>
      <c r="W752" s="27"/>
      <c r="X752" s="65"/>
      <c r="Y752" s="65"/>
      <c r="Z752" s="66"/>
      <c r="AA752" s="67"/>
      <c r="AB752" s="67"/>
      <c r="AC752" s="68"/>
      <c r="AD752" s="67"/>
      <c r="AE752" s="72"/>
      <c r="AF752" s="34"/>
      <c r="AG752" s="69"/>
      <c r="AH752" s="37"/>
      <c r="AI752" s="37"/>
      <c r="AJ752" s="37"/>
      <c r="AM752" s="70"/>
      <c r="AN752" s="70"/>
      <c r="AO752" s="70"/>
      <c r="AQ752" s="72"/>
      <c r="AR752" s="73"/>
      <c r="AS752" s="51"/>
      <c r="AU752" s="73"/>
      <c r="AV752" s="73"/>
      <c r="AW752" s="110"/>
      <c r="AX752" s="46">
        <f>IF([1]!Contratacion2023[[#This Row],[ADICIÓN/PRÓRROGA]]="NO","N/A",[1]!Contratacion2023[[#This Row],[FECHA FIN PRORROGA]])</f>
        <v>0</v>
      </c>
      <c r="AY752" s="59"/>
      <c r="AZ752" s="59"/>
      <c r="BA752" s="59"/>
      <c r="BB752" s="47"/>
      <c r="BC752" s="59"/>
      <c r="BD752" s="59"/>
      <c r="BE752" s="48">
        <f>[1]!Contratacion2023[[#This Row],[VALOR TOTAL DEL CONTRATO]]-[1]!Contratacion2023[[#This Row],[VALOR VIGENTE]]</f>
        <v>0</v>
      </c>
      <c r="BJ752" s="51"/>
      <c r="BL752" s="73"/>
      <c r="BM752" s="51"/>
    </row>
    <row r="753" spans="1:65" x14ac:dyDescent="0.25">
      <c r="A753" s="53"/>
      <c r="H753" s="203"/>
      <c r="I753" s="57"/>
      <c r="K753" s="58"/>
      <c r="L753" s="59"/>
      <c r="N753" s="59"/>
      <c r="O753" s="61"/>
      <c r="P753" s="55"/>
      <c r="Q753" s="57"/>
      <c r="R753" s="62"/>
      <c r="S753" s="59"/>
      <c r="T753" s="63"/>
      <c r="U753" s="123"/>
      <c r="V753" s="64"/>
      <c r="W753" s="27"/>
      <c r="X753" s="65"/>
      <c r="Y753" s="65"/>
      <c r="Z753" s="66"/>
      <c r="AA753" s="67"/>
      <c r="AB753" s="67"/>
      <c r="AC753" s="68"/>
      <c r="AD753" s="67"/>
      <c r="AE753" s="72"/>
      <c r="AF753" s="34"/>
      <c r="AG753" s="69"/>
      <c r="AH753" s="37"/>
      <c r="AI753" s="37"/>
      <c r="AJ753" s="37"/>
      <c r="AM753" s="70"/>
      <c r="AN753" s="70"/>
      <c r="AO753" s="70"/>
      <c r="AQ753" s="72"/>
      <c r="AR753" s="73"/>
      <c r="AS753" s="51"/>
      <c r="AU753" s="73"/>
      <c r="AV753" s="73"/>
      <c r="AW753" s="110"/>
      <c r="AX753" s="46">
        <f>IF([1]!Contratacion2023[[#This Row],[ADICIÓN/PRÓRROGA]]="NO","N/A",[1]!Contratacion2023[[#This Row],[FECHA FIN PRORROGA]])</f>
        <v>0</v>
      </c>
      <c r="AY753" s="59"/>
      <c r="AZ753" s="59"/>
      <c r="BA753" s="59"/>
      <c r="BB753" s="47"/>
      <c r="BC753" s="59"/>
      <c r="BD753" s="59"/>
      <c r="BE753" s="48">
        <f>[1]!Contratacion2023[[#This Row],[VALOR TOTAL DEL CONTRATO]]-[1]!Contratacion2023[[#This Row],[VALOR VIGENTE]]</f>
        <v>0</v>
      </c>
      <c r="BJ753" s="51"/>
      <c r="BL753" s="73"/>
      <c r="BM753" s="51"/>
    </row>
    <row r="754" spans="1:65" x14ac:dyDescent="0.25">
      <c r="A754" s="53"/>
      <c r="H754" s="203"/>
      <c r="I754" s="57"/>
      <c r="K754" s="58"/>
      <c r="L754" s="59"/>
      <c r="N754" s="59"/>
      <c r="O754" s="61"/>
      <c r="P754" s="55"/>
      <c r="Q754" s="57"/>
      <c r="R754" s="62"/>
      <c r="S754" s="59"/>
      <c r="T754" s="63"/>
      <c r="U754" s="123"/>
      <c r="V754" s="64"/>
      <c r="W754" s="27"/>
      <c r="X754" s="65"/>
      <c r="Y754" s="65"/>
      <c r="Z754" s="66"/>
      <c r="AA754" s="67"/>
      <c r="AB754" s="67"/>
      <c r="AC754" s="68"/>
      <c r="AD754" s="67"/>
      <c r="AE754" s="72"/>
      <c r="AF754" s="34"/>
      <c r="AG754" s="69"/>
      <c r="AH754" s="37"/>
      <c r="AI754" s="37"/>
      <c r="AJ754" s="37"/>
      <c r="AM754" s="70"/>
      <c r="AN754" s="70"/>
      <c r="AO754" s="70"/>
      <c r="AQ754" s="72"/>
      <c r="AR754" s="73"/>
      <c r="AS754" s="51"/>
      <c r="AU754" s="73"/>
      <c r="AV754" s="73"/>
      <c r="AW754" s="110"/>
      <c r="AX754" s="46">
        <f>IF([1]!Contratacion2023[[#This Row],[ADICIÓN/PRÓRROGA]]="NO","N/A",[1]!Contratacion2023[[#This Row],[FECHA FIN PRORROGA]])</f>
        <v>0</v>
      </c>
      <c r="AY754" s="59"/>
      <c r="AZ754" s="59"/>
      <c r="BA754" s="59"/>
      <c r="BB754" s="47"/>
      <c r="BC754" s="59"/>
      <c r="BD754" s="59"/>
      <c r="BE754" s="48">
        <f>[1]!Contratacion2023[[#This Row],[VALOR TOTAL DEL CONTRATO]]-[1]!Contratacion2023[[#This Row],[VALOR VIGENTE]]</f>
        <v>0</v>
      </c>
      <c r="BJ754" s="51"/>
      <c r="BL754" s="73"/>
      <c r="BM754" s="51"/>
    </row>
    <row r="755" spans="1:65" x14ac:dyDescent="0.25">
      <c r="A755" s="53"/>
      <c r="H755" s="203"/>
      <c r="I755" s="57"/>
      <c r="K755" s="58"/>
      <c r="L755" s="59"/>
      <c r="N755" s="59"/>
      <c r="O755" s="61"/>
      <c r="P755" s="55"/>
      <c r="Q755" s="57"/>
      <c r="R755" s="62"/>
      <c r="S755" s="59"/>
      <c r="T755" s="63"/>
      <c r="U755" s="123"/>
      <c r="V755" s="64"/>
      <c r="W755" s="27"/>
      <c r="X755" s="65"/>
      <c r="Y755" s="65"/>
      <c r="Z755" s="66"/>
      <c r="AA755" s="67"/>
      <c r="AB755" s="67"/>
      <c r="AC755" s="68"/>
      <c r="AD755" s="67"/>
      <c r="AE755" s="72"/>
      <c r="AF755" s="34"/>
      <c r="AG755" s="69"/>
      <c r="AH755" s="37"/>
      <c r="AI755" s="37"/>
      <c r="AJ755" s="37"/>
      <c r="AM755" s="70"/>
      <c r="AN755" s="70"/>
      <c r="AO755" s="70"/>
      <c r="AQ755" s="72"/>
      <c r="AR755" s="73"/>
      <c r="AS755" s="51"/>
      <c r="AU755" s="73"/>
      <c r="AV755" s="73"/>
      <c r="AW755" s="110"/>
      <c r="AX755" s="46">
        <f>IF([1]!Contratacion2023[[#This Row],[ADICIÓN/PRÓRROGA]]="NO","N/A",[1]!Contratacion2023[[#This Row],[FECHA FIN PRORROGA]])</f>
        <v>0</v>
      </c>
      <c r="AY755" s="59"/>
      <c r="AZ755" s="59"/>
      <c r="BA755" s="59"/>
      <c r="BB755" s="47"/>
      <c r="BC755" s="59"/>
      <c r="BD755" s="59"/>
      <c r="BE755" s="48">
        <f>[1]!Contratacion2023[[#This Row],[VALOR TOTAL DEL CONTRATO]]-[1]!Contratacion2023[[#This Row],[VALOR VIGENTE]]</f>
        <v>0</v>
      </c>
      <c r="BJ755" s="51"/>
      <c r="BL755" s="73"/>
      <c r="BM755" s="51"/>
    </row>
    <row r="756" spans="1:65" x14ac:dyDescent="0.25">
      <c r="A756" s="53"/>
      <c r="H756" s="203"/>
      <c r="I756" s="57"/>
      <c r="K756" s="58"/>
      <c r="L756" s="59"/>
      <c r="N756" s="59"/>
      <c r="O756" s="61"/>
      <c r="P756" s="55"/>
      <c r="Q756" s="57"/>
      <c r="R756" s="62"/>
      <c r="S756" s="59"/>
      <c r="T756" s="63"/>
      <c r="U756" s="123"/>
      <c r="V756" s="64"/>
      <c r="W756" s="27"/>
      <c r="X756" s="65"/>
      <c r="Y756" s="65"/>
      <c r="Z756" s="66"/>
      <c r="AA756" s="67"/>
      <c r="AB756" s="67"/>
      <c r="AC756" s="68"/>
      <c r="AD756" s="67"/>
      <c r="AE756" s="72"/>
      <c r="AF756" s="34"/>
      <c r="AG756" s="69"/>
      <c r="AH756" s="37"/>
      <c r="AI756" s="37"/>
      <c r="AJ756" s="37"/>
      <c r="AM756" s="70"/>
      <c r="AN756" s="70"/>
      <c r="AO756" s="70"/>
      <c r="AQ756" s="72"/>
      <c r="AR756" s="73"/>
      <c r="AS756" s="51"/>
      <c r="AU756" s="73"/>
      <c r="AV756" s="73"/>
      <c r="AW756" s="110"/>
      <c r="AX756" s="46">
        <f>IF([1]!Contratacion2023[[#This Row],[ADICIÓN/PRÓRROGA]]="NO","N/A",[1]!Contratacion2023[[#This Row],[FECHA FIN PRORROGA]])</f>
        <v>0</v>
      </c>
      <c r="AY756" s="59"/>
      <c r="AZ756" s="59"/>
      <c r="BA756" s="59"/>
      <c r="BB756" s="47"/>
      <c r="BC756" s="59"/>
      <c r="BD756" s="59"/>
      <c r="BE756" s="48">
        <f>[1]!Contratacion2023[[#This Row],[VALOR TOTAL DEL CONTRATO]]-[1]!Contratacion2023[[#This Row],[VALOR VIGENTE]]</f>
        <v>0</v>
      </c>
      <c r="BJ756" s="51"/>
      <c r="BL756" s="73"/>
      <c r="BM756" s="51"/>
    </row>
    <row r="757" spans="1:65" x14ac:dyDescent="0.25">
      <c r="A757" s="53"/>
      <c r="H757" s="203"/>
      <c r="I757" s="57"/>
      <c r="K757" s="58"/>
      <c r="L757" s="59"/>
      <c r="N757" s="59"/>
      <c r="O757" s="61"/>
      <c r="P757" s="55"/>
      <c r="Q757" s="57"/>
      <c r="R757" s="62"/>
      <c r="S757" s="59"/>
      <c r="T757" s="63"/>
      <c r="U757" s="123"/>
      <c r="V757" s="64"/>
      <c r="W757" s="27"/>
      <c r="X757" s="65"/>
      <c r="Y757" s="65"/>
      <c r="Z757" s="66"/>
      <c r="AA757" s="67"/>
      <c r="AB757" s="67"/>
      <c r="AC757" s="68"/>
      <c r="AD757" s="67"/>
      <c r="AE757" s="72"/>
      <c r="AF757" s="34"/>
      <c r="AG757" s="69"/>
      <c r="AH757" s="37"/>
      <c r="AI757" s="37"/>
      <c r="AJ757" s="37"/>
      <c r="AM757" s="70"/>
      <c r="AN757" s="70"/>
      <c r="AO757" s="70"/>
      <c r="AQ757" s="72"/>
      <c r="AR757" s="73"/>
      <c r="AS757" s="51"/>
      <c r="AU757" s="73"/>
      <c r="AV757" s="73"/>
      <c r="AW757" s="110"/>
      <c r="AX757" s="46">
        <f>IF([1]!Contratacion2023[[#This Row],[ADICIÓN/PRÓRROGA]]="NO","N/A",[1]!Contratacion2023[[#This Row],[FECHA FIN PRORROGA]])</f>
        <v>0</v>
      </c>
      <c r="AY757" s="59"/>
      <c r="AZ757" s="59"/>
      <c r="BA757" s="59"/>
      <c r="BB757" s="47"/>
      <c r="BC757" s="59"/>
      <c r="BD757" s="59"/>
      <c r="BE757" s="48">
        <f>[1]!Contratacion2023[[#This Row],[VALOR TOTAL DEL CONTRATO]]-[1]!Contratacion2023[[#This Row],[VALOR VIGENTE]]</f>
        <v>0</v>
      </c>
      <c r="BJ757" s="51"/>
      <c r="BL757" s="73"/>
      <c r="BM757" s="51"/>
    </row>
    <row r="758" spans="1:65" x14ac:dyDescent="0.25">
      <c r="A758" s="53"/>
      <c r="H758" s="203"/>
      <c r="I758" s="57"/>
      <c r="K758" s="58"/>
      <c r="L758" s="59"/>
      <c r="N758" s="59"/>
      <c r="O758" s="61"/>
      <c r="P758" s="55"/>
      <c r="Q758" s="57"/>
      <c r="R758" s="62"/>
      <c r="S758" s="59"/>
      <c r="T758" s="63"/>
      <c r="U758" s="123"/>
      <c r="V758" s="64"/>
      <c r="W758" s="27"/>
      <c r="X758" s="65"/>
      <c r="Y758" s="65"/>
      <c r="Z758" s="66"/>
      <c r="AA758" s="67"/>
      <c r="AB758" s="67"/>
      <c r="AC758" s="68"/>
      <c r="AD758" s="67"/>
      <c r="AE758" s="72"/>
      <c r="AF758" s="34"/>
      <c r="AG758" s="69"/>
      <c r="AH758" s="37"/>
      <c r="AI758" s="37"/>
      <c r="AJ758" s="37"/>
      <c r="AM758" s="70"/>
      <c r="AN758" s="70"/>
      <c r="AO758" s="70"/>
      <c r="AQ758" s="72"/>
      <c r="AR758" s="73"/>
      <c r="AS758" s="51"/>
      <c r="AU758" s="73"/>
      <c r="AV758" s="73"/>
      <c r="AW758" s="110"/>
      <c r="AX758" s="46">
        <f>IF([1]!Contratacion2023[[#This Row],[ADICIÓN/PRÓRROGA]]="NO","N/A",[1]!Contratacion2023[[#This Row],[FECHA FIN PRORROGA]])</f>
        <v>0</v>
      </c>
      <c r="AY758" s="59"/>
      <c r="AZ758" s="59"/>
      <c r="BA758" s="59"/>
      <c r="BB758" s="47"/>
      <c r="BC758" s="59"/>
      <c r="BD758" s="59"/>
      <c r="BE758" s="48">
        <f>[1]!Contratacion2023[[#This Row],[VALOR TOTAL DEL CONTRATO]]-[1]!Contratacion2023[[#This Row],[VALOR VIGENTE]]</f>
        <v>0</v>
      </c>
      <c r="BJ758" s="51"/>
      <c r="BL758" s="73"/>
      <c r="BM758" s="51"/>
    </row>
    <row r="759" spans="1:65" x14ac:dyDescent="0.25">
      <c r="A759" s="53"/>
      <c r="H759" s="203"/>
      <c r="I759" s="57"/>
      <c r="K759" s="58"/>
      <c r="L759" s="59"/>
      <c r="N759" s="59"/>
      <c r="O759" s="61"/>
      <c r="P759" s="55"/>
      <c r="Q759" s="57"/>
      <c r="R759" s="62"/>
      <c r="S759" s="59"/>
      <c r="T759" s="63"/>
      <c r="U759" s="123"/>
      <c r="V759" s="64"/>
      <c r="W759" s="27"/>
      <c r="X759" s="65"/>
      <c r="Y759" s="65"/>
      <c r="Z759" s="66"/>
      <c r="AA759" s="67"/>
      <c r="AB759" s="67"/>
      <c r="AC759" s="68"/>
      <c r="AD759" s="67"/>
      <c r="AE759" s="72"/>
      <c r="AF759" s="34"/>
      <c r="AG759" s="69"/>
      <c r="AH759" s="37"/>
      <c r="AI759" s="37"/>
      <c r="AJ759" s="37"/>
      <c r="AM759" s="70"/>
      <c r="AN759" s="70"/>
      <c r="AO759" s="70"/>
      <c r="AQ759" s="72"/>
      <c r="AR759" s="73"/>
      <c r="AS759" s="51"/>
      <c r="AU759" s="73"/>
      <c r="AV759" s="73"/>
      <c r="AW759" s="110"/>
      <c r="AX759" s="46">
        <f>IF([1]!Contratacion2023[[#This Row],[ADICIÓN/PRÓRROGA]]="NO","N/A",[1]!Contratacion2023[[#This Row],[FECHA FIN PRORROGA]])</f>
        <v>0</v>
      </c>
      <c r="AY759" s="59"/>
      <c r="AZ759" s="59"/>
      <c r="BA759" s="59"/>
      <c r="BB759" s="47"/>
      <c r="BC759" s="59"/>
      <c r="BD759" s="59"/>
      <c r="BE759" s="48">
        <f>[1]!Contratacion2023[[#This Row],[VALOR TOTAL DEL CONTRATO]]-[1]!Contratacion2023[[#This Row],[VALOR VIGENTE]]</f>
        <v>0</v>
      </c>
      <c r="BJ759" s="51"/>
      <c r="BL759" s="73"/>
      <c r="BM759" s="51"/>
    </row>
    <row r="760" spans="1:65" x14ac:dyDescent="0.25">
      <c r="A760" s="53"/>
      <c r="H760" s="203"/>
      <c r="I760" s="57"/>
      <c r="K760" s="58"/>
      <c r="L760" s="59"/>
      <c r="N760" s="59"/>
      <c r="O760" s="61"/>
      <c r="P760" s="55"/>
      <c r="Q760" s="57"/>
      <c r="R760" s="62"/>
      <c r="S760" s="59"/>
      <c r="T760" s="63"/>
      <c r="U760" s="123"/>
      <c r="V760" s="64"/>
      <c r="W760" s="27"/>
      <c r="X760" s="65"/>
      <c r="Y760" s="65"/>
      <c r="Z760" s="66"/>
      <c r="AA760" s="67"/>
      <c r="AB760" s="67"/>
      <c r="AC760" s="68"/>
      <c r="AD760" s="67"/>
      <c r="AE760" s="72"/>
      <c r="AF760" s="34"/>
      <c r="AG760" s="69"/>
      <c r="AH760" s="37"/>
      <c r="AI760" s="37"/>
      <c r="AJ760" s="37"/>
      <c r="AM760" s="70"/>
      <c r="AN760" s="70"/>
      <c r="AO760" s="70"/>
      <c r="AQ760" s="72"/>
      <c r="AR760" s="73"/>
      <c r="AS760" s="51"/>
      <c r="AU760" s="73"/>
      <c r="AV760" s="73"/>
      <c r="AW760" s="110"/>
      <c r="AX760" s="46">
        <f>IF([1]!Contratacion2023[[#This Row],[ADICIÓN/PRÓRROGA]]="NO","N/A",[1]!Contratacion2023[[#This Row],[FECHA FIN PRORROGA]])</f>
        <v>0</v>
      </c>
      <c r="AY760" s="59"/>
      <c r="AZ760" s="59"/>
      <c r="BA760" s="59"/>
      <c r="BB760" s="47"/>
      <c r="BC760" s="59"/>
      <c r="BD760" s="59"/>
      <c r="BE760" s="48">
        <f>[1]!Contratacion2023[[#This Row],[VALOR TOTAL DEL CONTRATO]]-[1]!Contratacion2023[[#This Row],[VALOR VIGENTE]]</f>
        <v>0</v>
      </c>
      <c r="BJ760" s="51"/>
      <c r="BL760" s="73"/>
      <c r="BM760" s="51"/>
    </row>
    <row r="761" spans="1:65" x14ac:dyDescent="0.25">
      <c r="A761" s="53"/>
      <c r="H761" s="203"/>
      <c r="I761" s="57"/>
      <c r="K761" s="58"/>
      <c r="L761" s="59"/>
      <c r="N761" s="59"/>
      <c r="O761" s="61"/>
      <c r="P761" s="55"/>
      <c r="Q761" s="57"/>
      <c r="R761" s="62"/>
      <c r="S761" s="59"/>
      <c r="T761" s="63"/>
      <c r="U761" s="123"/>
      <c r="V761" s="64"/>
      <c r="W761" s="27"/>
      <c r="X761" s="65"/>
      <c r="Y761" s="65"/>
      <c r="Z761" s="66"/>
      <c r="AA761" s="67"/>
      <c r="AB761" s="67"/>
      <c r="AC761" s="68"/>
      <c r="AD761" s="67"/>
      <c r="AE761" s="72"/>
      <c r="AF761" s="34"/>
      <c r="AG761" s="69"/>
      <c r="AH761" s="37"/>
      <c r="AI761" s="37"/>
      <c r="AJ761" s="37"/>
      <c r="AM761" s="70"/>
      <c r="AN761" s="70"/>
      <c r="AO761" s="70"/>
      <c r="AQ761" s="72"/>
      <c r="AR761" s="73"/>
      <c r="AS761" s="51"/>
      <c r="AU761" s="73"/>
      <c r="AV761" s="73"/>
      <c r="AW761" s="110"/>
      <c r="AX761" s="46">
        <f>IF([1]!Contratacion2023[[#This Row],[ADICIÓN/PRÓRROGA]]="NO","N/A",[1]!Contratacion2023[[#This Row],[FECHA FIN PRORROGA]])</f>
        <v>0</v>
      </c>
      <c r="AY761" s="59"/>
      <c r="AZ761" s="59"/>
      <c r="BA761" s="59"/>
      <c r="BB761" s="47"/>
      <c r="BC761" s="59"/>
      <c r="BD761" s="59"/>
      <c r="BE761" s="48">
        <f>[1]!Contratacion2023[[#This Row],[VALOR TOTAL DEL CONTRATO]]-[1]!Contratacion2023[[#This Row],[VALOR VIGENTE]]</f>
        <v>0</v>
      </c>
      <c r="BJ761" s="51"/>
      <c r="BL761" s="73"/>
      <c r="BM761" s="51"/>
    </row>
    <row r="762" spans="1:65" x14ac:dyDescent="0.25">
      <c r="A762" s="53"/>
      <c r="H762" s="203"/>
      <c r="I762" s="57"/>
      <c r="K762" s="58"/>
      <c r="L762" s="59"/>
      <c r="N762" s="59"/>
      <c r="O762" s="61"/>
      <c r="P762" s="55"/>
      <c r="Q762" s="57"/>
      <c r="R762" s="62"/>
      <c r="S762" s="59"/>
      <c r="T762" s="63"/>
      <c r="U762" s="123"/>
      <c r="V762" s="64"/>
      <c r="W762" s="27"/>
      <c r="X762" s="65"/>
      <c r="Y762" s="65"/>
      <c r="Z762" s="66"/>
      <c r="AA762" s="67"/>
      <c r="AB762" s="67"/>
      <c r="AC762" s="68"/>
      <c r="AD762" s="67"/>
      <c r="AE762" s="72"/>
      <c r="AF762" s="34"/>
      <c r="AG762" s="69"/>
      <c r="AH762" s="37"/>
      <c r="AI762" s="37"/>
      <c r="AJ762" s="37"/>
      <c r="AM762" s="70"/>
      <c r="AN762" s="70"/>
      <c r="AO762" s="70"/>
      <c r="AQ762" s="72"/>
      <c r="AR762" s="73"/>
      <c r="AS762" s="51"/>
      <c r="AU762" s="73"/>
      <c r="AV762" s="73"/>
      <c r="AW762" s="110"/>
      <c r="AX762" s="46">
        <f>IF([1]!Contratacion2023[[#This Row],[ADICIÓN/PRÓRROGA]]="NO","N/A",[1]!Contratacion2023[[#This Row],[FECHA FIN PRORROGA]])</f>
        <v>0</v>
      </c>
      <c r="AY762" s="59"/>
      <c r="AZ762" s="59"/>
      <c r="BA762" s="59"/>
      <c r="BB762" s="47"/>
      <c r="BC762" s="59"/>
      <c r="BD762" s="59"/>
      <c r="BE762" s="48">
        <f>[1]!Contratacion2023[[#This Row],[VALOR TOTAL DEL CONTRATO]]-[1]!Contratacion2023[[#This Row],[VALOR VIGENTE]]</f>
        <v>0</v>
      </c>
      <c r="BJ762" s="51"/>
      <c r="BL762" s="73"/>
      <c r="BM762" s="51"/>
    </row>
    <row r="763" spans="1:65" x14ac:dyDescent="0.25">
      <c r="A763" s="53"/>
      <c r="H763" s="203"/>
      <c r="I763" s="57"/>
      <c r="K763" s="58"/>
      <c r="L763" s="59"/>
      <c r="N763" s="59"/>
      <c r="O763" s="61"/>
      <c r="P763" s="55"/>
      <c r="Q763" s="57"/>
      <c r="R763" s="62"/>
      <c r="S763" s="59"/>
      <c r="T763" s="63"/>
      <c r="U763" s="123"/>
      <c r="V763" s="64"/>
      <c r="W763" s="27"/>
      <c r="X763" s="65"/>
      <c r="Y763" s="65"/>
      <c r="Z763" s="66"/>
      <c r="AA763" s="67"/>
      <c r="AB763" s="67"/>
      <c r="AC763" s="68"/>
      <c r="AD763" s="67"/>
      <c r="AE763" s="72"/>
      <c r="AF763" s="34"/>
      <c r="AG763" s="69"/>
      <c r="AH763" s="37"/>
      <c r="AI763" s="37"/>
      <c r="AJ763" s="37"/>
      <c r="AM763" s="70"/>
      <c r="AN763" s="70"/>
      <c r="AO763" s="70"/>
      <c r="AQ763" s="72"/>
      <c r="AR763" s="73"/>
      <c r="AS763" s="51"/>
      <c r="AU763" s="73"/>
      <c r="AV763" s="73"/>
      <c r="AW763" s="110"/>
      <c r="AX763" s="46">
        <f>IF([1]!Contratacion2023[[#This Row],[ADICIÓN/PRÓRROGA]]="NO","N/A",[1]!Contratacion2023[[#This Row],[FECHA FIN PRORROGA]])</f>
        <v>0</v>
      </c>
      <c r="AY763" s="59"/>
      <c r="AZ763" s="59"/>
      <c r="BA763" s="59"/>
      <c r="BB763" s="47"/>
      <c r="BC763" s="59"/>
      <c r="BD763" s="59"/>
      <c r="BE763" s="48">
        <f>[1]!Contratacion2023[[#This Row],[VALOR TOTAL DEL CONTRATO]]-[1]!Contratacion2023[[#This Row],[VALOR VIGENTE]]</f>
        <v>0</v>
      </c>
      <c r="BJ763" s="51"/>
      <c r="BL763" s="73"/>
      <c r="BM763" s="51"/>
    </row>
    <row r="764" spans="1:65" x14ac:dyDescent="0.25">
      <c r="A764" s="53"/>
      <c r="H764" s="203"/>
      <c r="I764" s="57"/>
      <c r="K764" s="58"/>
      <c r="L764" s="59"/>
      <c r="N764" s="59"/>
      <c r="O764" s="61"/>
      <c r="P764" s="55"/>
      <c r="Q764" s="57"/>
      <c r="R764" s="62"/>
      <c r="S764" s="59"/>
      <c r="T764" s="63"/>
      <c r="U764" s="123"/>
      <c r="V764" s="64"/>
      <c r="W764" s="27"/>
      <c r="X764" s="65"/>
      <c r="Y764" s="65"/>
      <c r="Z764" s="66"/>
      <c r="AA764" s="67"/>
      <c r="AB764" s="67"/>
      <c r="AC764" s="68"/>
      <c r="AD764" s="67"/>
      <c r="AE764" s="72"/>
      <c r="AF764" s="34"/>
      <c r="AG764" s="69"/>
      <c r="AH764" s="37"/>
      <c r="AI764" s="37"/>
      <c r="AJ764" s="37"/>
      <c r="AM764" s="70"/>
      <c r="AN764" s="70"/>
      <c r="AO764" s="70"/>
      <c r="AQ764" s="72"/>
      <c r="AR764" s="73"/>
      <c r="AS764" s="51"/>
      <c r="AU764" s="73"/>
      <c r="AV764" s="73"/>
      <c r="AW764" s="110"/>
      <c r="AX764" s="46">
        <f>IF([1]!Contratacion2023[[#This Row],[ADICIÓN/PRÓRROGA]]="NO","N/A",[1]!Contratacion2023[[#This Row],[FECHA FIN PRORROGA]])</f>
        <v>0</v>
      </c>
      <c r="AY764" s="59"/>
      <c r="AZ764" s="59"/>
      <c r="BA764" s="59"/>
      <c r="BB764" s="47"/>
      <c r="BC764" s="59"/>
      <c r="BD764" s="59"/>
      <c r="BE764" s="48">
        <f>[1]!Contratacion2023[[#This Row],[VALOR TOTAL DEL CONTRATO]]-[1]!Contratacion2023[[#This Row],[VALOR VIGENTE]]</f>
        <v>0</v>
      </c>
      <c r="BJ764" s="51"/>
      <c r="BL764" s="73"/>
      <c r="BM764" s="51"/>
    </row>
    <row r="765" spans="1:65" x14ac:dyDescent="0.25">
      <c r="A765" s="53"/>
      <c r="H765" s="203"/>
      <c r="I765" s="57"/>
      <c r="K765" s="58"/>
      <c r="L765" s="59"/>
      <c r="N765" s="59"/>
      <c r="O765" s="61"/>
      <c r="P765" s="55"/>
      <c r="Q765" s="57"/>
      <c r="R765" s="62"/>
      <c r="S765" s="59"/>
      <c r="T765" s="63"/>
      <c r="U765" s="123"/>
      <c r="V765" s="64"/>
      <c r="W765" s="27"/>
      <c r="X765" s="65"/>
      <c r="Y765" s="65"/>
      <c r="Z765" s="66"/>
      <c r="AA765" s="67"/>
      <c r="AB765" s="67"/>
      <c r="AC765" s="68"/>
      <c r="AD765" s="67"/>
      <c r="AE765" s="72"/>
      <c r="AF765" s="34"/>
      <c r="AG765" s="69"/>
      <c r="AH765" s="37"/>
      <c r="AI765" s="37"/>
      <c r="AJ765" s="37"/>
      <c r="AM765" s="70"/>
      <c r="AN765" s="70"/>
      <c r="AO765" s="70"/>
      <c r="AQ765" s="72"/>
      <c r="AR765" s="73"/>
      <c r="AS765" s="51"/>
      <c r="AU765" s="73"/>
      <c r="AV765" s="73"/>
      <c r="AW765" s="110"/>
      <c r="AX765" s="46">
        <f>IF([1]!Contratacion2023[[#This Row],[ADICIÓN/PRÓRROGA]]="NO","N/A",[1]!Contratacion2023[[#This Row],[FECHA FIN PRORROGA]])</f>
        <v>0</v>
      </c>
      <c r="AY765" s="59"/>
      <c r="AZ765" s="59"/>
      <c r="BA765" s="59"/>
      <c r="BB765" s="47"/>
      <c r="BC765" s="59"/>
      <c r="BD765" s="59"/>
      <c r="BE765" s="48">
        <f>[1]!Contratacion2023[[#This Row],[VALOR TOTAL DEL CONTRATO]]-[1]!Contratacion2023[[#This Row],[VALOR VIGENTE]]</f>
        <v>0</v>
      </c>
      <c r="BJ765" s="51"/>
      <c r="BL765" s="73"/>
      <c r="BM765" s="51"/>
    </row>
    <row r="766" spans="1:65" x14ac:dyDescent="0.25">
      <c r="A766" s="53"/>
      <c r="H766" s="203"/>
      <c r="I766" s="57"/>
      <c r="K766" s="58"/>
      <c r="L766" s="59"/>
      <c r="N766" s="59"/>
      <c r="O766" s="61"/>
      <c r="P766" s="55"/>
      <c r="Q766" s="57"/>
      <c r="R766" s="62"/>
      <c r="S766" s="59"/>
      <c r="T766" s="63"/>
      <c r="U766" s="123"/>
      <c r="V766" s="64"/>
      <c r="W766" s="27"/>
      <c r="X766" s="65"/>
      <c r="Y766" s="65"/>
      <c r="Z766" s="66"/>
      <c r="AA766" s="67"/>
      <c r="AB766" s="67"/>
      <c r="AC766" s="68"/>
      <c r="AD766" s="67"/>
      <c r="AE766" s="72"/>
      <c r="AF766" s="34"/>
      <c r="AG766" s="69"/>
      <c r="AH766" s="37"/>
      <c r="AI766" s="37"/>
      <c r="AJ766" s="37"/>
      <c r="AM766" s="70"/>
      <c r="AN766" s="70"/>
      <c r="AO766" s="70"/>
      <c r="AQ766" s="72"/>
      <c r="AR766" s="73"/>
      <c r="AS766" s="51"/>
      <c r="AU766" s="73"/>
      <c r="AV766" s="73"/>
      <c r="AW766" s="110"/>
      <c r="AX766" s="46">
        <f>IF([1]!Contratacion2023[[#This Row],[ADICIÓN/PRÓRROGA]]="NO","N/A",[1]!Contratacion2023[[#This Row],[FECHA FIN PRORROGA]])</f>
        <v>0</v>
      </c>
      <c r="AY766" s="59"/>
      <c r="AZ766" s="59"/>
      <c r="BA766" s="59"/>
      <c r="BB766" s="47"/>
      <c r="BC766" s="59"/>
      <c r="BD766" s="59"/>
      <c r="BE766" s="48">
        <f>[1]!Contratacion2023[[#This Row],[VALOR TOTAL DEL CONTRATO]]-[1]!Contratacion2023[[#This Row],[VALOR VIGENTE]]</f>
        <v>0</v>
      </c>
      <c r="BJ766" s="51"/>
      <c r="BL766" s="73"/>
      <c r="BM766" s="51"/>
    </row>
    <row r="767" spans="1:65" x14ac:dyDescent="0.25">
      <c r="A767" s="53"/>
      <c r="H767" s="203"/>
      <c r="I767" s="57"/>
      <c r="K767" s="58"/>
      <c r="L767" s="59"/>
      <c r="N767" s="59"/>
      <c r="O767" s="61"/>
      <c r="P767" s="55"/>
      <c r="Q767" s="57"/>
      <c r="R767" s="62"/>
      <c r="S767" s="59"/>
      <c r="T767" s="63"/>
      <c r="U767" s="123"/>
      <c r="V767" s="64"/>
      <c r="W767" s="27"/>
      <c r="X767" s="65"/>
      <c r="Y767" s="65"/>
      <c r="Z767" s="66"/>
      <c r="AA767" s="67"/>
      <c r="AB767" s="67"/>
      <c r="AC767" s="68"/>
      <c r="AD767" s="67"/>
      <c r="AE767" s="72"/>
      <c r="AF767" s="34"/>
      <c r="AG767" s="69"/>
      <c r="AH767" s="37"/>
      <c r="AI767" s="37"/>
      <c r="AJ767" s="37"/>
      <c r="AM767" s="70"/>
      <c r="AN767" s="70"/>
      <c r="AO767" s="70"/>
      <c r="AQ767" s="72"/>
      <c r="AR767" s="73"/>
      <c r="AS767" s="51"/>
      <c r="AU767" s="73"/>
      <c r="AV767" s="73"/>
      <c r="AW767" s="110"/>
      <c r="AX767" s="46">
        <f>IF([1]!Contratacion2023[[#This Row],[ADICIÓN/PRÓRROGA]]="NO","N/A",[1]!Contratacion2023[[#This Row],[FECHA FIN PRORROGA]])</f>
        <v>0</v>
      </c>
      <c r="AY767" s="59"/>
      <c r="AZ767" s="59"/>
      <c r="BA767" s="59"/>
      <c r="BB767" s="47"/>
      <c r="BC767" s="59"/>
      <c r="BD767" s="59"/>
      <c r="BE767" s="48">
        <f>[1]!Contratacion2023[[#This Row],[VALOR TOTAL DEL CONTRATO]]-[1]!Contratacion2023[[#This Row],[VALOR VIGENTE]]</f>
        <v>0</v>
      </c>
      <c r="BJ767" s="51"/>
      <c r="BL767" s="73"/>
      <c r="BM767" s="51"/>
    </row>
    <row r="768" spans="1:65" x14ac:dyDescent="0.25">
      <c r="A768" s="53"/>
      <c r="H768" s="203"/>
      <c r="I768" s="57"/>
      <c r="K768" s="58"/>
      <c r="L768" s="59"/>
      <c r="N768" s="59"/>
      <c r="O768" s="61"/>
      <c r="P768" s="55"/>
      <c r="Q768" s="57"/>
      <c r="R768" s="62"/>
      <c r="S768" s="59"/>
      <c r="T768" s="63"/>
      <c r="U768" s="123"/>
      <c r="V768" s="64"/>
      <c r="W768" s="27"/>
      <c r="X768" s="65"/>
      <c r="Y768" s="65"/>
      <c r="Z768" s="66"/>
      <c r="AA768" s="67"/>
      <c r="AB768" s="67"/>
      <c r="AC768" s="68"/>
      <c r="AD768" s="67"/>
      <c r="AE768" s="72"/>
      <c r="AF768" s="34"/>
      <c r="AG768" s="69"/>
      <c r="AH768" s="37"/>
      <c r="AI768" s="37"/>
      <c r="AJ768" s="37"/>
      <c r="AM768" s="70"/>
      <c r="AN768" s="70"/>
      <c r="AO768" s="70"/>
      <c r="AQ768" s="72"/>
      <c r="AR768" s="73"/>
      <c r="AS768" s="51"/>
      <c r="AU768" s="73"/>
      <c r="AV768" s="73"/>
      <c r="AW768" s="110"/>
      <c r="AX768" s="46">
        <f>IF([1]!Contratacion2023[[#This Row],[ADICIÓN/PRÓRROGA]]="NO","N/A",[1]!Contratacion2023[[#This Row],[FECHA FIN PRORROGA]])</f>
        <v>0</v>
      </c>
      <c r="AY768" s="59"/>
      <c r="AZ768" s="59"/>
      <c r="BA768" s="59"/>
      <c r="BB768" s="47"/>
      <c r="BC768" s="59"/>
      <c r="BD768" s="59"/>
      <c r="BE768" s="48">
        <f>[1]!Contratacion2023[[#This Row],[VALOR TOTAL DEL CONTRATO]]-[1]!Contratacion2023[[#This Row],[VALOR VIGENTE]]</f>
        <v>0</v>
      </c>
      <c r="BJ768" s="51"/>
      <c r="BL768" s="73"/>
      <c r="BM768" s="51"/>
    </row>
    <row r="769" spans="1:65" x14ac:dyDescent="0.25">
      <c r="A769" s="53"/>
      <c r="H769" s="203"/>
      <c r="I769" s="57"/>
      <c r="K769" s="58"/>
      <c r="L769" s="59"/>
      <c r="N769" s="59"/>
      <c r="O769" s="61"/>
      <c r="P769" s="55"/>
      <c r="Q769" s="57"/>
      <c r="R769" s="62"/>
      <c r="S769" s="59"/>
      <c r="T769" s="63"/>
      <c r="U769" s="123"/>
      <c r="V769" s="64"/>
      <c r="W769" s="27"/>
      <c r="X769" s="65"/>
      <c r="Y769" s="65"/>
      <c r="Z769" s="66"/>
      <c r="AA769" s="67"/>
      <c r="AB769" s="67"/>
      <c r="AC769" s="68"/>
      <c r="AD769" s="67"/>
      <c r="AE769" s="72"/>
      <c r="AF769" s="34"/>
      <c r="AG769" s="69"/>
      <c r="AH769" s="37"/>
      <c r="AI769" s="37"/>
      <c r="AJ769" s="37"/>
      <c r="AM769" s="70"/>
      <c r="AN769" s="70"/>
      <c r="AO769" s="70"/>
      <c r="AQ769" s="72"/>
      <c r="AR769" s="73"/>
      <c r="AS769" s="51"/>
      <c r="AU769" s="73"/>
      <c r="AV769" s="73"/>
      <c r="AW769" s="110"/>
      <c r="AX769" s="46">
        <f>IF([1]!Contratacion2023[[#This Row],[ADICIÓN/PRÓRROGA]]="NO","N/A",[1]!Contratacion2023[[#This Row],[FECHA FIN PRORROGA]])</f>
        <v>0</v>
      </c>
      <c r="AY769" s="59"/>
      <c r="AZ769" s="59"/>
      <c r="BA769" s="59"/>
      <c r="BB769" s="47"/>
      <c r="BC769" s="59"/>
      <c r="BD769" s="59"/>
      <c r="BE769" s="48">
        <f>[1]!Contratacion2023[[#This Row],[VALOR TOTAL DEL CONTRATO]]-[1]!Contratacion2023[[#This Row],[VALOR VIGENTE]]</f>
        <v>0</v>
      </c>
      <c r="BJ769" s="51"/>
      <c r="BL769" s="73"/>
      <c r="BM769" s="51"/>
    </row>
    <row r="770" spans="1:65" x14ac:dyDescent="0.25">
      <c r="A770" s="53"/>
      <c r="H770" s="203"/>
      <c r="I770" s="57"/>
      <c r="K770" s="58"/>
      <c r="L770" s="59"/>
      <c r="N770" s="59"/>
      <c r="O770" s="61"/>
      <c r="P770" s="55"/>
      <c r="Q770" s="57"/>
      <c r="R770" s="62"/>
      <c r="S770" s="59"/>
      <c r="T770" s="63"/>
      <c r="U770" s="123"/>
      <c r="V770" s="64"/>
      <c r="W770" s="27"/>
      <c r="X770" s="65"/>
      <c r="Y770" s="65"/>
      <c r="Z770" s="66"/>
      <c r="AA770" s="67"/>
      <c r="AB770" s="67"/>
      <c r="AC770" s="68"/>
      <c r="AD770" s="67"/>
      <c r="AE770" s="72"/>
      <c r="AF770" s="34"/>
      <c r="AG770" s="69"/>
      <c r="AH770" s="37"/>
      <c r="AI770" s="37"/>
      <c r="AJ770" s="37"/>
      <c r="AM770" s="70"/>
      <c r="AN770" s="70"/>
      <c r="AO770" s="70"/>
      <c r="AQ770" s="72"/>
      <c r="AR770" s="73"/>
      <c r="AS770" s="51"/>
      <c r="AU770" s="73"/>
      <c r="AV770" s="73"/>
      <c r="AW770" s="110"/>
      <c r="AX770" s="46">
        <f>IF([1]!Contratacion2023[[#This Row],[ADICIÓN/PRÓRROGA]]="NO","N/A",[1]!Contratacion2023[[#This Row],[FECHA FIN PRORROGA]])</f>
        <v>0</v>
      </c>
      <c r="AY770" s="59"/>
      <c r="AZ770" s="59"/>
      <c r="BA770" s="59"/>
      <c r="BB770" s="47"/>
      <c r="BC770" s="59"/>
      <c r="BD770" s="59"/>
      <c r="BE770" s="48">
        <f>[1]!Contratacion2023[[#This Row],[VALOR TOTAL DEL CONTRATO]]-[1]!Contratacion2023[[#This Row],[VALOR VIGENTE]]</f>
        <v>0</v>
      </c>
      <c r="BJ770" s="51"/>
      <c r="BL770" s="73"/>
      <c r="BM770" s="51"/>
    </row>
    <row r="771" spans="1:65" x14ac:dyDescent="0.25">
      <c r="A771" s="53"/>
      <c r="H771" s="203"/>
      <c r="I771" s="57"/>
      <c r="K771" s="58"/>
      <c r="L771" s="59"/>
      <c r="N771" s="59"/>
      <c r="O771" s="61"/>
      <c r="P771" s="55"/>
      <c r="Q771" s="57"/>
      <c r="R771" s="62"/>
      <c r="S771" s="59"/>
      <c r="T771" s="63"/>
      <c r="U771" s="123"/>
      <c r="V771" s="64"/>
      <c r="W771" s="27"/>
      <c r="X771" s="65"/>
      <c r="Y771" s="65"/>
      <c r="Z771" s="66"/>
      <c r="AA771" s="67"/>
      <c r="AB771" s="67"/>
      <c r="AC771" s="68"/>
      <c r="AD771" s="67"/>
      <c r="AE771" s="72"/>
      <c r="AF771" s="34"/>
      <c r="AG771" s="69"/>
      <c r="AH771" s="37"/>
      <c r="AI771" s="37"/>
      <c r="AJ771" s="37"/>
      <c r="AM771" s="70"/>
      <c r="AN771" s="70"/>
      <c r="AO771" s="70"/>
      <c r="AQ771" s="72"/>
      <c r="AR771" s="73"/>
      <c r="AS771" s="51"/>
      <c r="AU771" s="73"/>
      <c r="AV771" s="73"/>
      <c r="AW771" s="110"/>
      <c r="AX771" s="46">
        <f>IF([1]!Contratacion2023[[#This Row],[ADICIÓN/PRÓRROGA]]="NO","N/A",[1]!Contratacion2023[[#This Row],[FECHA FIN PRORROGA]])</f>
        <v>0</v>
      </c>
      <c r="AY771" s="59"/>
      <c r="AZ771" s="59"/>
      <c r="BA771" s="59"/>
      <c r="BB771" s="47"/>
      <c r="BC771" s="59"/>
      <c r="BD771" s="59"/>
      <c r="BE771" s="48">
        <f>[1]!Contratacion2023[[#This Row],[VALOR TOTAL DEL CONTRATO]]-[1]!Contratacion2023[[#This Row],[VALOR VIGENTE]]</f>
        <v>0</v>
      </c>
      <c r="BJ771" s="51"/>
      <c r="BL771" s="73"/>
      <c r="BM771" s="51"/>
    </row>
    <row r="772" spans="1:65" x14ac:dyDescent="0.25">
      <c r="A772" s="53"/>
      <c r="H772" s="203"/>
      <c r="I772" s="57"/>
      <c r="K772" s="58"/>
      <c r="L772" s="59"/>
      <c r="N772" s="59"/>
      <c r="O772" s="61"/>
      <c r="P772" s="55"/>
      <c r="Q772" s="57"/>
      <c r="R772" s="62"/>
      <c r="S772" s="59"/>
      <c r="T772" s="63"/>
      <c r="U772" s="123"/>
      <c r="V772" s="64"/>
      <c r="W772" s="27"/>
      <c r="X772" s="65"/>
      <c r="Y772" s="65"/>
      <c r="Z772" s="66"/>
      <c r="AA772" s="67"/>
      <c r="AB772" s="67"/>
      <c r="AC772" s="68"/>
      <c r="AD772" s="67"/>
      <c r="AE772" s="72"/>
      <c r="AF772" s="34"/>
      <c r="AG772" s="69"/>
      <c r="AH772" s="37"/>
      <c r="AI772" s="37"/>
      <c r="AJ772" s="37"/>
      <c r="AM772" s="70"/>
      <c r="AN772" s="70"/>
      <c r="AO772" s="70"/>
      <c r="AQ772" s="72"/>
      <c r="AR772" s="73"/>
      <c r="AS772" s="51"/>
      <c r="AU772" s="73"/>
      <c r="AV772" s="73"/>
      <c r="AW772" s="110"/>
      <c r="AX772" s="46">
        <f>IF([1]!Contratacion2023[[#This Row],[ADICIÓN/PRÓRROGA]]="NO","N/A",[1]!Contratacion2023[[#This Row],[FECHA FIN PRORROGA]])</f>
        <v>0</v>
      </c>
      <c r="AY772" s="59"/>
      <c r="AZ772" s="59"/>
      <c r="BA772" s="59"/>
      <c r="BB772" s="47"/>
      <c r="BC772" s="59"/>
      <c r="BD772" s="59"/>
      <c r="BE772" s="48">
        <f>[1]!Contratacion2023[[#This Row],[VALOR TOTAL DEL CONTRATO]]-[1]!Contratacion2023[[#This Row],[VALOR VIGENTE]]</f>
        <v>0</v>
      </c>
      <c r="BJ772" s="51"/>
      <c r="BL772" s="73"/>
      <c r="BM772" s="51"/>
    </row>
    <row r="773" spans="1:65" x14ac:dyDescent="0.25">
      <c r="A773" s="53"/>
      <c r="H773" s="203"/>
      <c r="I773" s="57"/>
      <c r="K773" s="58"/>
      <c r="L773" s="59"/>
      <c r="N773" s="59"/>
      <c r="O773" s="61"/>
      <c r="P773" s="55"/>
      <c r="Q773" s="57"/>
      <c r="R773" s="62"/>
      <c r="S773" s="59"/>
      <c r="T773" s="63"/>
      <c r="U773" s="123"/>
      <c r="V773" s="64"/>
      <c r="W773" s="27"/>
      <c r="X773" s="65"/>
      <c r="Y773" s="65"/>
      <c r="Z773" s="66"/>
      <c r="AA773" s="67"/>
      <c r="AB773" s="67"/>
      <c r="AC773" s="68"/>
      <c r="AD773" s="67"/>
      <c r="AE773" s="72"/>
      <c r="AF773" s="34"/>
      <c r="AG773" s="69"/>
      <c r="AH773" s="37"/>
      <c r="AI773" s="37"/>
      <c r="AJ773" s="37"/>
      <c r="AM773" s="70"/>
      <c r="AN773" s="70"/>
      <c r="AO773" s="70"/>
      <c r="AQ773" s="72"/>
      <c r="AR773" s="73"/>
      <c r="AS773" s="51"/>
      <c r="AU773" s="73"/>
      <c r="AV773" s="73"/>
      <c r="AW773" s="110"/>
      <c r="AX773" s="46">
        <f>IF([1]!Contratacion2023[[#This Row],[ADICIÓN/PRÓRROGA]]="NO","N/A",[1]!Contratacion2023[[#This Row],[FECHA FIN PRORROGA]])</f>
        <v>0</v>
      </c>
      <c r="AY773" s="59"/>
      <c r="AZ773" s="59"/>
      <c r="BA773" s="59"/>
      <c r="BB773" s="47"/>
      <c r="BC773" s="59"/>
      <c r="BD773" s="59"/>
      <c r="BE773" s="48">
        <f>[1]!Contratacion2023[[#This Row],[VALOR TOTAL DEL CONTRATO]]-[1]!Contratacion2023[[#This Row],[VALOR VIGENTE]]</f>
        <v>0</v>
      </c>
      <c r="BJ773" s="51"/>
      <c r="BL773" s="73"/>
      <c r="BM773" s="51"/>
    </row>
    <row r="774" spans="1:65" x14ac:dyDescent="0.25">
      <c r="A774" s="53"/>
      <c r="H774" s="203"/>
      <c r="I774" s="57"/>
      <c r="K774" s="58"/>
      <c r="L774" s="59"/>
      <c r="N774" s="59"/>
      <c r="O774" s="61"/>
      <c r="P774" s="55"/>
      <c r="Q774" s="57"/>
      <c r="R774" s="62"/>
      <c r="S774" s="59"/>
      <c r="T774" s="63"/>
      <c r="U774" s="123"/>
      <c r="V774" s="64"/>
      <c r="W774" s="27"/>
      <c r="X774" s="65"/>
      <c r="Y774" s="65"/>
      <c r="Z774" s="66"/>
      <c r="AA774" s="67"/>
      <c r="AB774" s="67"/>
      <c r="AC774" s="68"/>
      <c r="AD774" s="67"/>
      <c r="AE774" s="72"/>
      <c r="AF774" s="34"/>
      <c r="AG774" s="69"/>
      <c r="AH774" s="37"/>
      <c r="AI774" s="37"/>
      <c r="AJ774" s="37"/>
      <c r="AM774" s="70"/>
      <c r="AN774" s="70"/>
      <c r="AO774" s="70"/>
      <c r="AQ774" s="72"/>
      <c r="AR774" s="73"/>
      <c r="AS774" s="51"/>
      <c r="AU774" s="73"/>
      <c r="AV774" s="73"/>
      <c r="AW774" s="110"/>
      <c r="AX774" s="46">
        <f>IF([1]!Contratacion2023[[#This Row],[ADICIÓN/PRÓRROGA]]="NO","N/A",[1]!Contratacion2023[[#This Row],[FECHA FIN PRORROGA]])</f>
        <v>0</v>
      </c>
      <c r="AY774" s="59"/>
      <c r="AZ774" s="59"/>
      <c r="BA774" s="59"/>
      <c r="BB774" s="47"/>
      <c r="BC774" s="59"/>
      <c r="BD774" s="59"/>
      <c r="BE774" s="48">
        <f>[1]!Contratacion2023[[#This Row],[VALOR TOTAL DEL CONTRATO]]-[1]!Contratacion2023[[#This Row],[VALOR VIGENTE]]</f>
        <v>0</v>
      </c>
      <c r="BJ774" s="51"/>
      <c r="BL774" s="73"/>
      <c r="BM774" s="51"/>
    </row>
    <row r="775" spans="1:65" x14ac:dyDescent="0.25">
      <c r="A775" s="53"/>
      <c r="H775" s="203"/>
      <c r="I775" s="57"/>
      <c r="K775" s="58"/>
      <c r="L775" s="59"/>
      <c r="N775" s="59"/>
      <c r="O775" s="61"/>
      <c r="P775" s="55"/>
      <c r="Q775" s="57"/>
      <c r="R775" s="62"/>
      <c r="S775" s="59"/>
      <c r="T775" s="63"/>
      <c r="U775" s="123"/>
      <c r="V775" s="64"/>
      <c r="W775" s="27"/>
      <c r="X775" s="65"/>
      <c r="Y775" s="65"/>
      <c r="Z775" s="66"/>
      <c r="AA775" s="67"/>
      <c r="AB775" s="67"/>
      <c r="AC775" s="68"/>
      <c r="AD775" s="67"/>
      <c r="AE775" s="72"/>
      <c r="AF775" s="34"/>
      <c r="AG775" s="69"/>
      <c r="AH775" s="37"/>
      <c r="AI775" s="37"/>
      <c r="AJ775" s="37"/>
      <c r="AM775" s="70"/>
      <c r="AN775" s="70"/>
      <c r="AO775" s="70"/>
      <c r="AQ775" s="72"/>
      <c r="AR775" s="73"/>
      <c r="AS775" s="51"/>
      <c r="AU775" s="73"/>
      <c r="AV775" s="73"/>
      <c r="AW775" s="110"/>
      <c r="AX775" s="46">
        <f>IF([1]!Contratacion2023[[#This Row],[ADICIÓN/PRÓRROGA]]="NO","N/A",[1]!Contratacion2023[[#This Row],[FECHA FIN PRORROGA]])</f>
        <v>0</v>
      </c>
      <c r="AY775" s="59"/>
      <c r="AZ775" s="59"/>
      <c r="BA775" s="59"/>
      <c r="BB775" s="47"/>
      <c r="BC775" s="59"/>
      <c r="BD775" s="59"/>
      <c r="BE775" s="48">
        <f>[1]!Contratacion2023[[#This Row],[VALOR TOTAL DEL CONTRATO]]-[1]!Contratacion2023[[#This Row],[VALOR VIGENTE]]</f>
        <v>0</v>
      </c>
      <c r="BJ775" s="51"/>
      <c r="BL775" s="73"/>
      <c r="BM775" s="51"/>
    </row>
    <row r="776" spans="1:65" x14ac:dyDescent="0.25">
      <c r="A776" s="53"/>
      <c r="H776" s="203"/>
      <c r="I776" s="57"/>
      <c r="K776" s="58"/>
      <c r="L776" s="59"/>
      <c r="N776" s="59"/>
      <c r="O776" s="61"/>
      <c r="P776" s="55"/>
      <c r="Q776" s="57"/>
      <c r="R776" s="62"/>
      <c r="S776" s="59"/>
      <c r="T776" s="63"/>
      <c r="U776" s="123"/>
      <c r="V776" s="64"/>
      <c r="W776" s="27"/>
      <c r="X776" s="65"/>
      <c r="Y776" s="65"/>
      <c r="Z776" s="66"/>
      <c r="AA776" s="67"/>
      <c r="AB776" s="67"/>
      <c r="AC776" s="68"/>
      <c r="AD776" s="67"/>
      <c r="AE776" s="72"/>
      <c r="AF776" s="34"/>
      <c r="AG776" s="69"/>
      <c r="AH776" s="37"/>
      <c r="AI776" s="37"/>
      <c r="AJ776" s="37"/>
      <c r="AM776" s="70"/>
      <c r="AN776" s="70"/>
      <c r="AO776" s="70"/>
      <c r="AQ776" s="72"/>
      <c r="AR776" s="73"/>
      <c r="AS776" s="51"/>
      <c r="AU776" s="73"/>
      <c r="AV776" s="73"/>
      <c r="AW776" s="110"/>
      <c r="AX776" s="46">
        <f>IF([1]!Contratacion2023[[#This Row],[ADICIÓN/PRÓRROGA]]="NO","N/A",[1]!Contratacion2023[[#This Row],[FECHA FIN PRORROGA]])</f>
        <v>0</v>
      </c>
      <c r="AY776" s="59"/>
      <c r="AZ776" s="59"/>
      <c r="BA776" s="59"/>
      <c r="BB776" s="47"/>
      <c r="BC776" s="59"/>
      <c r="BD776" s="59"/>
      <c r="BE776" s="48">
        <f>[1]!Contratacion2023[[#This Row],[VALOR TOTAL DEL CONTRATO]]-[1]!Contratacion2023[[#This Row],[VALOR VIGENTE]]</f>
        <v>0</v>
      </c>
      <c r="BJ776" s="51"/>
      <c r="BL776" s="73"/>
      <c r="BM776" s="51"/>
    </row>
    <row r="777" spans="1:65" x14ac:dyDescent="0.25">
      <c r="A777" s="53"/>
      <c r="H777" s="203"/>
      <c r="I777" s="57"/>
      <c r="K777" s="58"/>
      <c r="L777" s="59"/>
      <c r="N777" s="59"/>
      <c r="O777" s="61"/>
      <c r="P777" s="55"/>
      <c r="Q777" s="57"/>
      <c r="R777" s="62"/>
      <c r="S777" s="59"/>
      <c r="T777" s="63"/>
      <c r="U777" s="123"/>
      <c r="V777" s="64"/>
      <c r="W777" s="27"/>
      <c r="X777" s="65"/>
      <c r="Y777" s="65"/>
      <c r="Z777" s="66"/>
      <c r="AA777" s="67"/>
      <c r="AB777" s="67"/>
      <c r="AC777" s="68"/>
      <c r="AD777" s="67"/>
      <c r="AE777" s="72"/>
      <c r="AF777" s="34"/>
      <c r="AG777" s="69"/>
      <c r="AH777" s="37"/>
      <c r="AI777" s="37"/>
      <c r="AJ777" s="37"/>
      <c r="AM777" s="70"/>
      <c r="AN777" s="70"/>
      <c r="AO777" s="70"/>
      <c r="AQ777" s="72"/>
      <c r="AR777" s="73"/>
      <c r="AS777" s="51"/>
      <c r="AU777" s="73"/>
      <c r="AV777" s="73"/>
      <c r="AW777" s="110"/>
      <c r="AX777" s="46">
        <f>IF([1]!Contratacion2023[[#This Row],[ADICIÓN/PRÓRROGA]]="NO","N/A",[1]!Contratacion2023[[#This Row],[FECHA FIN PRORROGA]])</f>
        <v>0</v>
      </c>
      <c r="AY777" s="59"/>
      <c r="AZ777" s="59"/>
      <c r="BA777" s="59"/>
      <c r="BB777" s="47"/>
      <c r="BC777" s="59"/>
      <c r="BD777" s="59"/>
      <c r="BE777" s="48">
        <f>[1]!Contratacion2023[[#This Row],[VALOR TOTAL DEL CONTRATO]]-[1]!Contratacion2023[[#This Row],[VALOR VIGENTE]]</f>
        <v>0</v>
      </c>
      <c r="BJ777" s="51"/>
      <c r="BL777" s="73"/>
      <c r="BM777" s="51"/>
    </row>
    <row r="778" spans="1:65" x14ac:dyDescent="0.25">
      <c r="A778" s="53"/>
      <c r="H778" s="203"/>
      <c r="I778" s="57"/>
      <c r="K778" s="58"/>
      <c r="L778" s="59"/>
      <c r="N778" s="59"/>
      <c r="O778" s="61"/>
      <c r="P778" s="55"/>
      <c r="Q778" s="57"/>
      <c r="R778" s="62"/>
      <c r="S778" s="59"/>
      <c r="T778" s="63"/>
      <c r="U778" s="123"/>
      <c r="V778" s="64"/>
      <c r="W778" s="27"/>
      <c r="X778" s="65"/>
      <c r="Y778" s="65"/>
      <c r="Z778" s="66"/>
      <c r="AA778" s="67"/>
      <c r="AB778" s="67"/>
      <c r="AC778" s="68"/>
      <c r="AD778" s="67"/>
      <c r="AE778" s="72"/>
      <c r="AF778" s="34"/>
      <c r="AG778" s="69"/>
      <c r="AH778" s="37"/>
      <c r="AI778" s="37"/>
      <c r="AJ778" s="37"/>
      <c r="AM778" s="70"/>
      <c r="AN778" s="70"/>
      <c r="AO778" s="70"/>
      <c r="AQ778" s="72"/>
      <c r="AR778" s="73"/>
      <c r="AS778" s="51"/>
      <c r="AU778" s="73"/>
      <c r="AV778" s="73"/>
      <c r="AW778" s="110"/>
      <c r="AX778" s="46">
        <f>IF([1]!Contratacion2023[[#This Row],[ADICIÓN/PRÓRROGA]]="NO","N/A",[1]!Contratacion2023[[#This Row],[FECHA FIN PRORROGA]])</f>
        <v>0</v>
      </c>
      <c r="AY778" s="59"/>
      <c r="AZ778" s="59"/>
      <c r="BA778" s="59"/>
      <c r="BB778" s="47"/>
      <c r="BC778" s="59"/>
      <c r="BD778" s="59"/>
      <c r="BE778" s="48">
        <f>[1]!Contratacion2023[[#This Row],[VALOR TOTAL DEL CONTRATO]]-[1]!Contratacion2023[[#This Row],[VALOR VIGENTE]]</f>
        <v>0</v>
      </c>
      <c r="BJ778" s="51"/>
      <c r="BL778" s="73"/>
      <c r="BM778" s="51"/>
    </row>
    <row r="779" spans="1:65" x14ac:dyDescent="0.25">
      <c r="A779" s="53"/>
      <c r="H779" s="203"/>
      <c r="I779" s="57"/>
      <c r="K779" s="58"/>
      <c r="L779" s="59"/>
      <c r="N779" s="59"/>
      <c r="O779" s="61"/>
      <c r="P779" s="55"/>
      <c r="Q779" s="57"/>
      <c r="R779" s="62"/>
      <c r="S779" s="59"/>
      <c r="T779" s="63"/>
      <c r="U779" s="123"/>
      <c r="V779" s="64"/>
      <c r="W779" s="27"/>
      <c r="X779" s="65"/>
      <c r="Y779" s="65"/>
      <c r="Z779" s="66"/>
      <c r="AA779" s="67"/>
      <c r="AB779" s="67"/>
      <c r="AC779" s="68"/>
      <c r="AD779" s="67"/>
      <c r="AE779" s="72"/>
      <c r="AF779" s="34"/>
      <c r="AG779" s="69"/>
      <c r="AH779" s="37"/>
      <c r="AI779" s="37"/>
      <c r="AJ779" s="37"/>
      <c r="AM779" s="70"/>
      <c r="AN779" s="70"/>
      <c r="AO779" s="70"/>
      <c r="AQ779" s="72"/>
      <c r="AR779" s="73"/>
      <c r="AS779" s="51"/>
      <c r="AU779" s="73"/>
      <c r="AV779" s="73"/>
      <c r="AW779" s="110"/>
      <c r="AX779" s="46">
        <f>IF([1]!Contratacion2023[[#This Row],[ADICIÓN/PRÓRROGA]]="NO","N/A",[1]!Contratacion2023[[#This Row],[FECHA FIN PRORROGA]])</f>
        <v>0</v>
      </c>
      <c r="AY779" s="59"/>
      <c r="AZ779" s="59"/>
      <c r="BA779" s="59"/>
      <c r="BB779" s="47"/>
      <c r="BC779" s="59"/>
      <c r="BD779" s="59"/>
      <c r="BE779" s="48">
        <f>[1]!Contratacion2023[[#This Row],[VALOR TOTAL DEL CONTRATO]]-[1]!Contratacion2023[[#This Row],[VALOR VIGENTE]]</f>
        <v>0</v>
      </c>
      <c r="BJ779" s="51"/>
      <c r="BL779" s="73"/>
      <c r="BM779" s="51"/>
    </row>
    <row r="780" spans="1:65" x14ac:dyDescent="0.25">
      <c r="A780" s="53"/>
      <c r="H780" s="203"/>
      <c r="I780" s="57"/>
      <c r="K780" s="58"/>
      <c r="L780" s="59"/>
      <c r="N780" s="59"/>
      <c r="O780" s="61"/>
      <c r="P780" s="55"/>
      <c r="Q780" s="57"/>
      <c r="R780" s="62"/>
      <c r="S780" s="59"/>
      <c r="T780" s="63"/>
      <c r="U780" s="123"/>
      <c r="V780" s="64"/>
      <c r="W780" s="27"/>
      <c r="X780" s="65"/>
      <c r="Y780" s="65"/>
      <c r="Z780" s="66"/>
      <c r="AA780" s="67"/>
      <c r="AB780" s="67"/>
      <c r="AC780" s="68"/>
      <c r="AD780" s="67"/>
      <c r="AE780" s="72"/>
      <c r="AF780" s="34"/>
      <c r="AG780" s="69"/>
      <c r="AH780" s="37"/>
      <c r="AI780" s="37"/>
      <c r="AJ780" s="37"/>
      <c r="AM780" s="70"/>
      <c r="AN780" s="70"/>
      <c r="AO780" s="70"/>
      <c r="AQ780" s="72"/>
      <c r="AR780" s="73"/>
      <c r="AS780" s="51"/>
      <c r="AU780" s="73"/>
      <c r="AV780" s="73"/>
      <c r="AW780" s="110"/>
      <c r="AX780" s="46">
        <f>IF([1]!Contratacion2023[[#This Row],[ADICIÓN/PRÓRROGA]]="NO","N/A",[1]!Contratacion2023[[#This Row],[FECHA FIN PRORROGA]])</f>
        <v>0</v>
      </c>
      <c r="AY780" s="59"/>
      <c r="AZ780" s="59"/>
      <c r="BA780" s="59"/>
      <c r="BB780" s="47"/>
      <c r="BC780" s="59"/>
      <c r="BD780" s="59"/>
      <c r="BE780" s="48">
        <f>[1]!Contratacion2023[[#This Row],[VALOR TOTAL DEL CONTRATO]]-[1]!Contratacion2023[[#This Row],[VALOR VIGENTE]]</f>
        <v>0</v>
      </c>
      <c r="BJ780" s="51"/>
      <c r="BL780" s="73"/>
      <c r="BM780" s="51"/>
    </row>
    <row r="781" spans="1:65" x14ac:dyDescent="0.25">
      <c r="A781" s="53"/>
      <c r="H781" s="203"/>
      <c r="I781" s="57"/>
      <c r="K781" s="58"/>
      <c r="L781" s="59"/>
      <c r="N781" s="59"/>
      <c r="O781" s="61"/>
      <c r="P781" s="55"/>
      <c r="Q781" s="57"/>
      <c r="R781" s="62"/>
      <c r="S781" s="59"/>
      <c r="T781" s="63"/>
      <c r="U781" s="123"/>
      <c r="V781" s="64"/>
      <c r="W781" s="27"/>
      <c r="X781" s="65"/>
      <c r="Y781" s="65"/>
      <c r="Z781" s="66"/>
      <c r="AA781" s="67"/>
      <c r="AB781" s="67"/>
      <c r="AC781" s="68"/>
      <c r="AD781" s="67"/>
      <c r="AE781" s="72"/>
      <c r="AF781" s="34"/>
      <c r="AG781" s="69"/>
      <c r="AH781" s="37"/>
      <c r="AI781" s="37"/>
      <c r="AJ781" s="37"/>
      <c r="AM781" s="70"/>
      <c r="AN781" s="70"/>
      <c r="AO781" s="70"/>
      <c r="AQ781" s="72"/>
      <c r="AR781" s="73"/>
      <c r="AS781" s="51"/>
      <c r="AU781" s="73"/>
      <c r="AV781" s="73"/>
      <c r="AW781" s="110"/>
      <c r="AX781" s="46">
        <f>IF([1]!Contratacion2023[[#This Row],[ADICIÓN/PRÓRROGA]]="NO","N/A",[1]!Contratacion2023[[#This Row],[FECHA FIN PRORROGA]])</f>
        <v>0</v>
      </c>
      <c r="AY781" s="59"/>
      <c r="AZ781" s="59"/>
      <c r="BA781" s="59"/>
      <c r="BB781" s="47"/>
      <c r="BC781" s="59"/>
      <c r="BD781" s="59"/>
      <c r="BE781" s="48">
        <f>[1]!Contratacion2023[[#This Row],[VALOR TOTAL DEL CONTRATO]]-[1]!Contratacion2023[[#This Row],[VALOR VIGENTE]]</f>
        <v>0</v>
      </c>
      <c r="BJ781" s="51"/>
      <c r="BL781" s="73"/>
      <c r="BM781" s="51"/>
    </row>
    <row r="782" spans="1:65" x14ac:dyDescent="0.25">
      <c r="A782" s="53"/>
      <c r="H782" s="203"/>
      <c r="I782" s="57"/>
      <c r="K782" s="58"/>
      <c r="L782" s="59"/>
      <c r="N782" s="59"/>
      <c r="O782" s="61"/>
      <c r="P782" s="55"/>
      <c r="Q782" s="57"/>
      <c r="R782" s="62"/>
      <c r="S782" s="59"/>
      <c r="T782" s="63"/>
      <c r="U782" s="123"/>
      <c r="V782" s="64"/>
      <c r="W782" s="27"/>
      <c r="X782" s="65"/>
      <c r="Y782" s="65"/>
      <c r="Z782" s="66"/>
      <c r="AA782" s="67"/>
      <c r="AB782" s="67"/>
      <c r="AC782" s="68"/>
      <c r="AD782" s="67"/>
      <c r="AE782" s="72"/>
      <c r="AF782" s="34"/>
      <c r="AG782" s="69"/>
      <c r="AH782" s="37"/>
      <c r="AI782" s="37"/>
      <c r="AJ782" s="37"/>
      <c r="AM782" s="70"/>
      <c r="AN782" s="70"/>
      <c r="AO782" s="70"/>
      <c r="AQ782" s="72"/>
      <c r="AR782" s="73"/>
      <c r="AS782" s="51"/>
      <c r="AU782" s="73"/>
      <c r="AV782" s="73"/>
      <c r="AW782" s="110"/>
      <c r="AX782" s="46">
        <f>IF([1]!Contratacion2023[[#This Row],[ADICIÓN/PRÓRROGA]]="NO","N/A",[1]!Contratacion2023[[#This Row],[FECHA FIN PRORROGA]])</f>
        <v>0</v>
      </c>
      <c r="AY782" s="59"/>
      <c r="AZ782" s="59"/>
      <c r="BA782" s="59"/>
      <c r="BB782" s="47"/>
      <c r="BC782" s="59"/>
      <c r="BD782" s="59"/>
      <c r="BE782" s="48">
        <f>[1]!Contratacion2023[[#This Row],[VALOR TOTAL DEL CONTRATO]]-[1]!Contratacion2023[[#This Row],[VALOR VIGENTE]]</f>
        <v>0</v>
      </c>
      <c r="BJ782" s="51"/>
      <c r="BL782" s="73"/>
      <c r="BM782" s="51"/>
    </row>
    <row r="783" spans="1:65" x14ac:dyDescent="0.25">
      <c r="A783" s="53"/>
      <c r="H783" s="203"/>
      <c r="I783" s="57"/>
      <c r="K783" s="58"/>
      <c r="L783" s="59"/>
      <c r="N783" s="59"/>
      <c r="O783" s="61"/>
      <c r="P783" s="55"/>
      <c r="Q783" s="57"/>
      <c r="R783" s="62"/>
      <c r="S783" s="59"/>
      <c r="T783" s="63"/>
      <c r="U783" s="123"/>
      <c r="V783" s="64"/>
      <c r="W783" s="27"/>
      <c r="X783" s="65"/>
      <c r="Y783" s="65"/>
      <c r="Z783" s="66"/>
      <c r="AA783" s="67"/>
      <c r="AB783" s="67"/>
      <c r="AC783" s="68"/>
      <c r="AD783" s="67"/>
      <c r="AE783" s="72"/>
      <c r="AF783" s="34"/>
      <c r="AG783" s="69"/>
      <c r="AH783" s="37"/>
      <c r="AI783" s="37"/>
      <c r="AJ783" s="37"/>
      <c r="AM783" s="70"/>
      <c r="AN783" s="70"/>
      <c r="AO783" s="70"/>
      <c r="AQ783" s="72"/>
      <c r="AR783" s="73"/>
      <c r="AS783" s="51"/>
      <c r="AU783" s="73"/>
      <c r="AV783" s="73"/>
      <c r="AW783" s="110"/>
      <c r="AX783" s="46">
        <f>IF([1]!Contratacion2023[[#This Row],[ADICIÓN/PRÓRROGA]]="NO","N/A",[1]!Contratacion2023[[#This Row],[FECHA FIN PRORROGA]])</f>
        <v>0</v>
      </c>
      <c r="AY783" s="59"/>
      <c r="AZ783" s="59"/>
      <c r="BA783" s="59"/>
      <c r="BB783" s="47"/>
      <c r="BC783" s="59"/>
      <c r="BD783" s="59"/>
      <c r="BE783" s="48">
        <f>[1]!Contratacion2023[[#This Row],[VALOR TOTAL DEL CONTRATO]]-[1]!Contratacion2023[[#This Row],[VALOR VIGENTE]]</f>
        <v>0</v>
      </c>
      <c r="BJ783" s="51"/>
      <c r="BL783" s="73"/>
      <c r="BM783" s="51"/>
    </row>
    <row r="784" spans="1:65" x14ac:dyDescent="0.25">
      <c r="A784" s="53"/>
      <c r="H784" s="203"/>
      <c r="I784" s="57"/>
      <c r="K784" s="58"/>
      <c r="L784" s="59"/>
      <c r="N784" s="59"/>
      <c r="O784" s="61"/>
      <c r="P784" s="55"/>
      <c r="Q784" s="57"/>
      <c r="R784" s="62"/>
      <c r="S784" s="59"/>
      <c r="T784" s="63"/>
      <c r="U784" s="123"/>
      <c r="V784" s="64"/>
      <c r="W784" s="27"/>
      <c r="X784" s="65"/>
      <c r="Y784" s="65"/>
      <c r="Z784" s="66"/>
      <c r="AA784" s="67"/>
      <c r="AB784" s="67"/>
      <c r="AC784" s="68"/>
      <c r="AD784" s="67"/>
      <c r="AE784" s="72"/>
      <c r="AF784" s="34"/>
      <c r="AG784" s="69"/>
      <c r="AH784" s="37"/>
      <c r="AI784" s="37"/>
      <c r="AJ784" s="37"/>
      <c r="AM784" s="70"/>
      <c r="AN784" s="70"/>
      <c r="AO784" s="70"/>
      <c r="AQ784" s="72"/>
      <c r="AR784" s="73"/>
      <c r="AS784" s="51"/>
      <c r="AU784" s="73"/>
      <c r="AV784" s="73"/>
      <c r="AW784" s="110"/>
      <c r="AX784" s="46">
        <f>IF([1]!Contratacion2023[[#This Row],[ADICIÓN/PRÓRROGA]]="NO","N/A",[1]!Contratacion2023[[#This Row],[FECHA FIN PRORROGA]])</f>
        <v>0</v>
      </c>
      <c r="AY784" s="59"/>
      <c r="AZ784" s="59"/>
      <c r="BA784" s="59"/>
      <c r="BB784" s="47"/>
      <c r="BC784" s="59"/>
      <c r="BD784" s="59"/>
      <c r="BE784" s="48">
        <f>[1]!Contratacion2023[[#This Row],[VALOR TOTAL DEL CONTRATO]]-[1]!Contratacion2023[[#This Row],[VALOR VIGENTE]]</f>
        <v>0</v>
      </c>
      <c r="BJ784" s="51"/>
      <c r="BL784" s="73"/>
      <c r="BM784" s="51"/>
    </row>
    <row r="785" spans="1:65" x14ac:dyDescent="0.25">
      <c r="A785" s="53"/>
      <c r="H785" s="203"/>
      <c r="I785" s="57"/>
      <c r="K785" s="58"/>
      <c r="L785" s="59"/>
      <c r="N785" s="59"/>
      <c r="O785" s="61"/>
      <c r="P785" s="55"/>
      <c r="Q785" s="57"/>
      <c r="R785" s="62"/>
      <c r="S785" s="59"/>
      <c r="T785" s="63"/>
      <c r="U785" s="123"/>
      <c r="V785" s="64"/>
      <c r="W785" s="27"/>
      <c r="X785" s="65"/>
      <c r="Y785" s="65"/>
      <c r="Z785" s="66"/>
      <c r="AA785" s="67"/>
      <c r="AB785" s="67"/>
      <c r="AC785" s="68"/>
      <c r="AD785" s="67"/>
      <c r="AE785" s="72"/>
      <c r="AF785" s="34"/>
      <c r="AG785" s="69"/>
      <c r="AH785" s="37"/>
      <c r="AI785" s="37"/>
      <c r="AJ785" s="37"/>
      <c r="AM785" s="70"/>
      <c r="AN785" s="70"/>
      <c r="AO785" s="70"/>
      <c r="AQ785" s="72"/>
      <c r="AR785" s="73"/>
      <c r="AS785" s="51"/>
      <c r="AU785" s="73"/>
      <c r="AV785" s="73"/>
      <c r="AW785" s="110"/>
      <c r="AX785" s="46">
        <f>IF([1]!Contratacion2023[[#This Row],[ADICIÓN/PRÓRROGA]]="NO","N/A",[1]!Contratacion2023[[#This Row],[FECHA FIN PRORROGA]])</f>
        <v>0</v>
      </c>
      <c r="AY785" s="59"/>
      <c r="AZ785" s="59"/>
      <c r="BA785" s="59"/>
      <c r="BB785" s="47"/>
      <c r="BC785" s="59"/>
      <c r="BD785" s="59"/>
      <c r="BE785" s="48">
        <f>[1]!Contratacion2023[[#This Row],[VALOR TOTAL DEL CONTRATO]]-[1]!Contratacion2023[[#This Row],[VALOR VIGENTE]]</f>
        <v>0</v>
      </c>
      <c r="BJ785" s="51"/>
      <c r="BL785" s="73"/>
      <c r="BM785" s="51"/>
    </row>
    <row r="786" spans="1:65" x14ac:dyDescent="0.25">
      <c r="A786" s="53"/>
      <c r="H786" s="203"/>
      <c r="I786" s="57"/>
      <c r="K786" s="58"/>
      <c r="L786" s="59"/>
      <c r="N786" s="59"/>
      <c r="O786" s="61"/>
      <c r="P786" s="55"/>
      <c r="Q786" s="57"/>
      <c r="R786" s="62"/>
      <c r="S786" s="59"/>
      <c r="T786" s="63"/>
      <c r="U786" s="123"/>
      <c r="V786" s="64"/>
      <c r="W786" s="27"/>
      <c r="X786" s="65"/>
      <c r="Y786" s="65"/>
      <c r="Z786" s="66"/>
      <c r="AA786" s="67"/>
      <c r="AB786" s="67"/>
      <c r="AC786" s="68"/>
      <c r="AD786" s="67"/>
      <c r="AE786" s="72"/>
      <c r="AF786" s="34"/>
      <c r="AG786" s="69"/>
      <c r="AH786" s="37"/>
      <c r="AI786" s="37"/>
      <c r="AJ786" s="37"/>
      <c r="AM786" s="70"/>
      <c r="AN786" s="70"/>
      <c r="AO786" s="70"/>
      <c r="AQ786" s="72"/>
      <c r="AR786" s="73"/>
      <c r="AS786" s="51"/>
      <c r="AU786" s="73"/>
      <c r="AV786" s="73"/>
      <c r="AW786" s="110"/>
      <c r="AX786" s="46">
        <f>IF([1]!Contratacion2023[[#This Row],[ADICIÓN/PRÓRROGA]]="NO","N/A",[1]!Contratacion2023[[#This Row],[FECHA FIN PRORROGA]])</f>
        <v>0</v>
      </c>
      <c r="AY786" s="59"/>
      <c r="AZ786" s="59"/>
      <c r="BA786" s="59"/>
      <c r="BB786" s="47"/>
      <c r="BC786" s="59"/>
      <c r="BD786" s="59"/>
      <c r="BE786" s="48">
        <f>[1]!Contratacion2023[[#This Row],[VALOR TOTAL DEL CONTRATO]]-[1]!Contratacion2023[[#This Row],[VALOR VIGENTE]]</f>
        <v>0</v>
      </c>
      <c r="BJ786" s="51"/>
      <c r="BL786" s="73"/>
      <c r="BM786" s="51"/>
    </row>
    <row r="787" spans="1:65" x14ac:dyDescent="0.25">
      <c r="A787" s="53"/>
      <c r="H787" s="203"/>
      <c r="I787" s="57"/>
      <c r="K787" s="58"/>
      <c r="L787" s="59"/>
      <c r="N787" s="59"/>
      <c r="O787" s="61"/>
      <c r="P787" s="55"/>
      <c r="Q787" s="57"/>
      <c r="R787" s="62"/>
      <c r="S787" s="59"/>
      <c r="T787" s="63"/>
      <c r="U787" s="123"/>
      <c r="V787" s="64"/>
      <c r="W787" s="27"/>
      <c r="X787" s="65"/>
      <c r="Y787" s="65"/>
      <c r="Z787" s="66"/>
      <c r="AA787" s="67"/>
      <c r="AB787" s="67"/>
      <c r="AC787" s="68"/>
      <c r="AD787" s="67"/>
      <c r="AE787" s="72"/>
      <c r="AF787" s="34"/>
      <c r="AG787" s="69"/>
      <c r="AH787" s="37"/>
      <c r="AI787" s="37"/>
      <c r="AJ787" s="37"/>
      <c r="AM787" s="70"/>
      <c r="AN787" s="70"/>
      <c r="AO787" s="70"/>
      <c r="AQ787" s="72"/>
      <c r="AR787" s="73"/>
      <c r="AS787" s="51"/>
      <c r="AU787" s="73"/>
      <c r="AV787" s="73"/>
      <c r="AW787" s="110"/>
      <c r="AX787" s="46">
        <f>IF([1]!Contratacion2023[[#This Row],[ADICIÓN/PRÓRROGA]]="NO","N/A",[1]!Contratacion2023[[#This Row],[FECHA FIN PRORROGA]])</f>
        <v>0</v>
      </c>
      <c r="AY787" s="59"/>
      <c r="AZ787" s="59"/>
      <c r="BA787" s="59"/>
      <c r="BB787" s="47"/>
      <c r="BC787" s="59"/>
      <c r="BD787" s="59"/>
      <c r="BE787" s="48">
        <f>[1]!Contratacion2023[[#This Row],[VALOR TOTAL DEL CONTRATO]]-[1]!Contratacion2023[[#This Row],[VALOR VIGENTE]]</f>
        <v>0</v>
      </c>
      <c r="BJ787" s="51"/>
      <c r="BL787" s="73"/>
      <c r="BM787" s="51"/>
    </row>
    <row r="788" spans="1:65" x14ac:dyDescent="0.25">
      <c r="A788" s="53"/>
      <c r="H788" s="203"/>
      <c r="I788" s="57"/>
      <c r="K788" s="58"/>
      <c r="L788" s="59"/>
      <c r="N788" s="59"/>
      <c r="O788" s="61"/>
      <c r="P788" s="55"/>
      <c r="Q788" s="57"/>
      <c r="R788" s="62"/>
      <c r="S788" s="59"/>
      <c r="T788" s="63"/>
      <c r="U788" s="123"/>
      <c r="V788" s="64"/>
      <c r="W788" s="27"/>
      <c r="X788" s="65"/>
      <c r="Y788" s="65"/>
      <c r="Z788" s="66"/>
      <c r="AA788" s="67"/>
      <c r="AB788" s="67"/>
      <c r="AC788" s="68"/>
      <c r="AD788" s="67"/>
      <c r="AE788" s="72"/>
      <c r="AF788" s="34"/>
      <c r="AG788" s="69"/>
      <c r="AH788" s="37"/>
      <c r="AI788" s="37"/>
      <c r="AJ788" s="37"/>
      <c r="AM788" s="70"/>
      <c r="AN788" s="70"/>
      <c r="AO788" s="70"/>
      <c r="AQ788" s="72"/>
      <c r="AR788" s="73"/>
      <c r="AS788" s="51"/>
      <c r="AU788" s="73"/>
      <c r="AV788" s="73"/>
      <c r="AW788" s="110"/>
      <c r="AX788" s="46">
        <f>IF([1]!Contratacion2023[[#This Row],[ADICIÓN/PRÓRROGA]]="NO","N/A",[1]!Contratacion2023[[#This Row],[FECHA FIN PRORROGA]])</f>
        <v>0</v>
      </c>
      <c r="AY788" s="59"/>
      <c r="AZ788" s="59"/>
      <c r="BA788" s="59"/>
      <c r="BB788" s="47"/>
      <c r="BC788" s="59"/>
      <c r="BD788" s="59"/>
      <c r="BE788" s="48">
        <f>[1]!Contratacion2023[[#This Row],[VALOR TOTAL DEL CONTRATO]]-[1]!Contratacion2023[[#This Row],[VALOR VIGENTE]]</f>
        <v>0</v>
      </c>
      <c r="BJ788" s="51"/>
      <c r="BL788" s="73"/>
      <c r="BM788" s="51"/>
    </row>
    <row r="789" spans="1:65" x14ac:dyDescent="0.25">
      <c r="A789" s="53"/>
      <c r="H789" s="203"/>
      <c r="I789" s="57"/>
      <c r="K789" s="58"/>
      <c r="L789" s="59"/>
      <c r="N789" s="59"/>
      <c r="O789" s="61"/>
      <c r="P789" s="55"/>
      <c r="Q789" s="57"/>
      <c r="R789" s="62"/>
      <c r="S789" s="59"/>
      <c r="T789" s="63"/>
      <c r="U789" s="123"/>
      <c r="V789" s="64"/>
      <c r="W789" s="27"/>
      <c r="X789" s="65"/>
      <c r="Y789" s="65"/>
      <c r="Z789" s="66"/>
      <c r="AA789" s="67"/>
      <c r="AB789" s="67"/>
      <c r="AC789" s="68"/>
      <c r="AD789" s="67"/>
      <c r="AE789" s="72"/>
      <c r="AF789" s="34"/>
      <c r="AG789" s="69"/>
      <c r="AH789" s="37"/>
      <c r="AI789" s="37"/>
      <c r="AJ789" s="37"/>
      <c r="AM789" s="70"/>
      <c r="AN789" s="70"/>
      <c r="AO789" s="70"/>
      <c r="AQ789" s="72"/>
      <c r="AR789" s="73"/>
      <c r="AS789" s="51"/>
      <c r="AU789" s="73"/>
      <c r="AV789" s="73"/>
      <c r="AW789" s="110"/>
      <c r="AX789" s="46">
        <f>IF([1]!Contratacion2023[[#This Row],[ADICIÓN/PRÓRROGA]]="NO","N/A",[1]!Contratacion2023[[#This Row],[FECHA FIN PRORROGA]])</f>
        <v>0</v>
      </c>
      <c r="AY789" s="59"/>
      <c r="AZ789" s="59"/>
      <c r="BA789" s="59"/>
      <c r="BB789" s="47"/>
      <c r="BC789" s="59"/>
      <c r="BD789" s="59"/>
      <c r="BE789" s="48">
        <f>[1]!Contratacion2023[[#This Row],[VALOR TOTAL DEL CONTRATO]]-[1]!Contratacion2023[[#This Row],[VALOR VIGENTE]]</f>
        <v>0</v>
      </c>
      <c r="BJ789" s="51"/>
      <c r="BL789" s="73"/>
      <c r="BM789" s="51"/>
    </row>
    <row r="790" spans="1:65" x14ac:dyDescent="0.25">
      <c r="A790" s="53"/>
      <c r="H790" s="203"/>
      <c r="I790" s="57"/>
      <c r="K790" s="58"/>
      <c r="L790" s="59"/>
      <c r="N790" s="59"/>
      <c r="O790" s="61"/>
      <c r="P790" s="55"/>
      <c r="Q790" s="57"/>
      <c r="R790" s="62"/>
      <c r="S790" s="59"/>
      <c r="T790" s="63"/>
      <c r="U790" s="123"/>
      <c r="V790" s="64"/>
      <c r="W790" s="27"/>
      <c r="X790" s="65"/>
      <c r="Y790" s="65"/>
      <c r="Z790" s="66"/>
      <c r="AA790" s="67"/>
      <c r="AB790" s="67"/>
      <c r="AC790" s="68"/>
      <c r="AD790" s="67"/>
      <c r="AE790" s="72"/>
      <c r="AF790" s="34"/>
      <c r="AG790" s="69"/>
      <c r="AH790" s="37"/>
      <c r="AI790" s="37"/>
      <c r="AJ790" s="37"/>
      <c r="AM790" s="70"/>
      <c r="AN790" s="70"/>
      <c r="AO790" s="70"/>
      <c r="AQ790" s="72"/>
      <c r="AR790" s="73"/>
      <c r="AS790" s="51"/>
      <c r="AU790" s="73"/>
      <c r="AV790" s="73"/>
      <c r="AW790" s="110"/>
      <c r="AX790" s="46">
        <f>IF([1]!Contratacion2023[[#This Row],[ADICIÓN/PRÓRROGA]]="NO","N/A",[1]!Contratacion2023[[#This Row],[FECHA FIN PRORROGA]])</f>
        <v>0</v>
      </c>
      <c r="AY790" s="59"/>
      <c r="AZ790" s="59"/>
      <c r="BA790" s="59"/>
      <c r="BB790" s="47"/>
      <c r="BC790" s="59"/>
      <c r="BD790" s="59"/>
      <c r="BE790" s="48">
        <f>[1]!Contratacion2023[[#This Row],[VALOR TOTAL DEL CONTRATO]]-[1]!Contratacion2023[[#This Row],[VALOR VIGENTE]]</f>
        <v>0</v>
      </c>
      <c r="BJ790" s="51"/>
      <c r="BL790" s="73"/>
      <c r="BM790" s="51"/>
    </row>
    <row r="791" spans="1:65" x14ac:dyDescent="0.25">
      <c r="A791" s="53"/>
      <c r="H791" s="203"/>
      <c r="I791" s="57"/>
      <c r="K791" s="58"/>
      <c r="L791" s="59"/>
      <c r="N791" s="59"/>
      <c r="O791" s="61"/>
      <c r="P791" s="55"/>
      <c r="Q791" s="57"/>
      <c r="R791" s="62"/>
      <c r="S791" s="59"/>
      <c r="T791" s="63"/>
      <c r="U791" s="123"/>
      <c r="V791" s="64"/>
      <c r="W791" s="27"/>
      <c r="X791" s="65"/>
      <c r="Y791" s="65"/>
      <c r="Z791" s="66"/>
      <c r="AA791" s="67"/>
      <c r="AB791" s="67"/>
      <c r="AC791" s="68"/>
      <c r="AD791" s="67"/>
      <c r="AE791" s="72"/>
      <c r="AF791" s="34"/>
      <c r="AG791" s="69"/>
      <c r="AH791" s="37"/>
      <c r="AI791" s="37"/>
      <c r="AJ791" s="37"/>
      <c r="AM791" s="70"/>
      <c r="AN791" s="70"/>
      <c r="AO791" s="70"/>
      <c r="AQ791" s="72"/>
      <c r="AR791" s="73"/>
      <c r="AS791" s="51"/>
      <c r="AU791" s="73"/>
      <c r="AV791" s="73"/>
      <c r="AW791" s="110"/>
      <c r="AX791" s="46">
        <f>IF([1]!Contratacion2023[[#This Row],[ADICIÓN/PRÓRROGA]]="NO","N/A",[1]!Contratacion2023[[#This Row],[FECHA FIN PRORROGA]])</f>
        <v>0</v>
      </c>
      <c r="AY791" s="59"/>
      <c r="AZ791" s="59"/>
      <c r="BA791" s="59"/>
      <c r="BB791" s="47"/>
      <c r="BC791" s="59"/>
      <c r="BD791" s="59"/>
      <c r="BE791" s="48">
        <f>[1]!Contratacion2023[[#This Row],[VALOR TOTAL DEL CONTRATO]]-[1]!Contratacion2023[[#This Row],[VALOR VIGENTE]]</f>
        <v>0</v>
      </c>
      <c r="BJ791" s="51"/>
      <c r="BL791" s="73"/>
      <c r="BM791" s="51"/>
    </row>
    <row r="792" spans="1:65" x14ac:dyDescent="0.25">
      <c r="A792" s="53"/>
      <c r="H792" s="203"/>
      <c r="I792" s="57"/>
      <c r="K792" s="58"/>
      <c r="L792" s="59"/>
      <c r="N792" s="59"/>
      <c r="O792" s="61"/>
      <c r="P792" s="55"/>
      <c r="Q792" s="57"/>
      <c r="R792" s="62"/>
      <c r="S792" s="59"/>
      <c r="T792" s="63"/>
      <c r="U792" s="123"/>
      <c r="V792" s="64"/>
      <c r="W792" s="27"/>
      <c r="X792" s="65"/>
      <c r="Y792" s="65"/>
      <c r="Z792" s="66"/>
      <c r="AA792" s="67"/>
      <c r="AB792" s="67"/>
      <c r="AC792" s="68"/>
      <c r="AD792" s="67"/>
      <c r="AE792" s="72"/>
      <c r="AF792" s="34"/>
      <c r="AG792" s="69"/>
      <c r="AH792" s="37"/>
      <c r="AI792" s="37"/>
      <c r="AJ792" s="37"/>
      <c r="AM792" s="70"/>
      <c r="AN792" s="70"/>
      <c r="AO792" s="70"/>
      <c r="AQ792" s="72"/>
      <c r="AR792" s="73"/>
      <c r="AS792" s="51"/>
      <c r="AU792" s="73"/>
      <c r="AV792" s="73"/>
      <c r="AW792" s="110"/>
      <c r="AX792" s="46">
        <f>IF([1]!Contratacion2023[[#This Row],[ADICIÓN/PRÓRROGA]]="NO","N/A",[1]!Contratacion2023[[#This Row],[FECHA FIN PRORROGA]])</f>
        <v>0</v>
      </c>
      <c r="AY792" s="59"/>
      <c r="AZ792" s="59"/>
      <c r="BA792" s="59"/>
      <c r="BB792" s="47"/>
      <c r="BC792" s="59"/>
      <c r="BD792" s="59"/>
      <c r="BE792" s="48">
        <f>[1]!Contratacion2023[[#This Row],[VALOR TOTAL DEL CONTRATO]]-[1]!Contratacion2023[[#This Row],[VALOR VIGENTE]]</f>
        <v>0</v>
      </c>
      <c r="BJ792" s="51"/>
      <c r="BL792" s="73"/>
      <c r="BM792" s="51"/>
    </row>
    <row r="793" spans="1:65" x14ac:dyDescent="0.25">
      <c r="A793" s="53"/>
      <c r="H793" s="203"/>
      <c r="I793" s="57"/>
      <c r="K793" s="58"/>
      <c r="L793" s="59"/>
      <c r="N793" s="59"/>
      <c r="O793" s="61"/>
      <c r="P793" s="55"/>
      <c r="Q793" s="57"/>
      <c r="R793" s="62"/>
      <c r="S793" s="59"/>
      <c r="T793" s="63"/>
      <c r="U793" s="123"/>
      <c r="V793" s="64"/>
      <c r="W793" s="27"/>
      <c r="X793" s="65"/>
      <c r="Y793" s="65"/>
      <c r="Z793" s="66"/>
      <c r="AA793" s="67"/>
      <c r="AB793" s="67"/>
      <c r="AC793" s="68"/>
      <c r="AD793" s="67"/>
      <c r="AE793" s="72"/>
      <c r="AF793" s="34"/>
      <c r="AG793" s="69"/>
      <c r="AH793" s="37"/>
      <c r="AI793" s="37"/>
      <c r="AJ793" s="37"/>
      <c r="AM793" s="70"/>
      <c r="AN793" s="70"/>
      <c r="AO793" s="70"/>
      <c r="AQ793" s="72"/>
      <c r="AR793" s="73"/>
      <c r="AS793" s="51"/>
      <c r="AU793" s="73"/>
      <c r="AV793" s="73"/>
      <c r="AW793" s="110"/>
      <c r="AX793" s="46">
        <f>IF([1]!Contratacion2023[[#This Row],[ADICIÓN/PRÓRROGA]]="NO","N/A",[1]!Contratacion2023[[#This Row],[FECHA FIN PRORROGA]])</f>
        <v>0</v>
      </c>
      <c r="AY793" s="59"/>
      <c r="AZ793" s="59"/>
      <c r="BA793" s="59"/>
      <c r="BB793" s="47"/>
      <c r="BC793" s="59"/>
      <c r="BD793" s="59"/>
      <c r="BE793" s="48">
        <f>[1]!Contratacion2023[[#This Row],[VALOR TOTAL DEL CONTRATO]]-[1]!Contratacion2023[[#This Row],[VALOR VIGENTE]]</f>
        <v>0</v>
      </c>
      <c r="BJ793" s="51"/>
      <c r="BL793" s="73"/>
      <c r="BM793" s="51"/>
    </row>
    <row r="794" spans="1:65" x14ac:dyDescent="0.25">
      <c r="A794" s="53"/>
      <c r="H794" s="203"/>
      <c r="I794" s="57"/>
      <c r="K794" s="58"/>
      <c r="L794" s="59"/>
      <c r="N794" s="59"/>
      <c r="O794" s="61"/>
      <c r="P794" s="55"/>
      <c r="Q794" s="57"/>
      <c r="R794" s="62"/>
      <c r="S794" s="59"/>
      <c r="T794" s="63"/>
      <c r="U794" s="123"/>
      <c r="V794" s="64"/>
      <c r="W794" s="27"/>
      <c r="X794" s="65"/>
      <c r="Y794" s="65"/>
      <c r="Z794" s="66"/>
      <c r="AA794" s="67"/>
      <c r="AB794" s="67"/>
      <c r="AC794" s="68"/>
      <c r="AD794" s="67"/>
      <c r="AE794" s="72"/>
      <c r="AF794" s="34"/>
      <c r="AG794" s="69"/>
      <c r="AH794" s="37"/>
      <c r="AI794" s="37"/>
      <c r="AJ794" s="37"/>
      <c r="AM794" s="70"/>
      <c r="AN794" s="70"/>
      <c r="AO794" s="70"/>
      <c r="AQ794" s="72"/>
      <c r="AR794" s="73"/>
      <c r="AS794" s="51"/>
      <c r="AU794" s="73"/>
      <c r="AV794" s="73"/>
      <c r="AW794" s="110"/>
      <c r="AX794" s="46">
        <f>IF([1]!Contratacion2023[[#This Row],[ADICIÓN/PRÓRROGA]]="NO","N/A",[1]!Contratacion2023[[#This Row],[FECHA FIN PRORROGA]])</f>
        <v>0</v>
      </c>
      <c r="AY794" s="59"/>
      <c r="AZ794" s="59"/>
      <c r="BA794" s="59"/>
      <c r="BB794" s="47"/>
      <c r="BC794" s="59"/>
      <c r="BD794" s="59"/>
      <c r="BE794" s="48">
        <f>[1]!Contratacion2023[[#This Row],[VALOR TOTAL DEL CONTRATO]]-[1]!Contratacion2023[[#This Row],[VALOR VIGENTE]]</f>
        <v>0</v>
      </c>
      <c r="BJ794" s="51"/>
      <c r="BL794" s="73"/>
      <c r="BM794" s="51"/>
    </row>
    <row r="795" spans="1:65" x14ac:dyDescent="0.25">
      <c r="A795" s="53"/>
      <c r="H795" s="203"/>
      <c r="I795" s="57"/>
      <c r="K795" s="58"/>
      <c r="L795" s="59"/>
      <c r="N795" s="59"/>
      <c r="O795" s="61"/>
      <c r="P795" s="55"/>
      <c r="Q795" s="57"/>
      <c r="R795" s="62"/>
      <c r="S795" s="59"/>
      <c r="T795" s="63"/>
      <c r="U795" s="123"/>
      <c r="V795" s="64"/>
      <c r="W795" s="27"/>
      <c r="X795" s="65"/>
      <c r="Y795" s="65"/>
      <c r="Z795" s="66"/>
      <c r="AA795" s="67"/>
      <c r="AB795" s="67"/>
      <c r="AC795" s="68"/>
      <c r="AD795" s="67"/>
      <c r="AE795" s="72"/>
      <c r="AF795" s="34"/>
      <c r="AG795" s="69"/>
      <c r="AH795" s="37"/>
      <c r="AI795" s="37"/>
      <c r="AJ795" s="37"/>
      <c r="AM795" s="70"/>
      <c r="AN795" s="70"/>
      <c r="AO795" s="70"/>
      <c r="AQ795" s="72"/>
      <c r="AR795" s="73"/>
      <c r="AS795" s="51"/>
      <c r="AU795" s="73"/>
      <c r="AV795" s="73"/>
      <c r="AW795" s="110"/>
      <c r="AX795" s="46">
        <f>IF([1]!Contratacion2023[[#This Row],[ADICIÓN/PRÓRROGA]]="NO","N/A",[1]!Contratacion2023[[#This Row],[FECHA FIN PRORROGA]])</f>
        <v>0</v>
      </c>
      <c r="AY795" s="59"/>
      <c r="AZ795" s="59"/>
      <c r="BA795" s="59"/>
      <c r="BB795" s="47"/>
      <c r="BC795" s="59"/>
      <c r="BD795" s="59"/>
      <c r="BE795" s="48">
        <f>[1]!Contratacion2023[[#This Row],[VALOR TOTAL DEL CONTRATO]]-[1]!Contratacion2023[[#This Row],[VALOR VIGENTE]]</f>
        <v>0</v>
      </c>
      <c r="BJ795" s="51"/>
      <c r="BL795" s="73"/>
      <c r="BM795" s="51"/>
    </row>
    <row r="796" spans="1:65" x14ac:dyDescent="0.25">
      <c r="A796" s="53"/>
      <c r="H796" s="203"/>
      <c r="I796" s="57"/>
      <c r="K796" s="58"/>
      <c r="L796" s="59"/>
      <c r="N796" s="59"/>
      <c r="O796" s="61"/>
      <c r="P796" s="55"/>
      <c r="Q796" s="57"/>
      <c r="R796" s="62"/>
      <c r="S796" s="59"/>
      <c r="T796" s="63"/>
      <c r="U796" s="123"/>
      <c r="V796" s="64"/>
      <c r="W796" s="27"/>
      <c r="X796" s="65"/>
      <c r="Y796" s="65"/>
      <c r="Z796" s="66"/>
      <c r="AA796" s="67"/>
      <c r="AB796" s="67"/>
      <c r="AC796" s="68"/>
      <c r="AD796" s="67"/>
      <c r="AE796" s="72"/>
      <c r="AF796" s="34"/>
      <c r="AG796" s="69"/>
      <c r="AH796" s="37"/>
      <c r="AI796" s="37"/>
      <c r="AJ796" s="37"/>
      <c r="AM796" s="70"/>
      <c r="AN796" s="70"/>
      <c r="AO796" s="70"/>
      <c r="AQ796" s="72"/>
      <c r="AR796" s="73"/>
      <c r="AS796" s="51"/>
      <c r="AU796" s="73"/>
      <c r="AV796" s="73"/>
      <c r="AW796" s="110"/>
      <c r="AX796" s="46">
        <f>IF([1]!Contratacion2023[[#This Row],[ADICIÓN/PRÓRROGA]]="NO","N/A",[1]!Contratacion2023[[#This Row],[FECHA FIN PRORROGA]])</f>
        <v>0</v>
      </c>
      <c r="AY796" s="59"/>
      <c r="AZ796" s="59"/>
      <c r="BA796" s="59"/>
      <c r="BB796" s="47"/>
      <c r="BC796" s="59"/>
      <c r="BD796" s="59"/>
      <c r="BE796" s="48">
        <f>[1]!Contratacion2023[[#This Row],[VALOR TOTAL DEL CONTRATO]]-[1]!Contratacion2023[[#This Row],[VALOR VIGENTE]]</f>
        <v>0</v>
      </c>
      <c r="BJ796" s="51"/>
      <c r="BL796" s="73"/>
      <c r="BM796" s="51"/>
    </row>
    <row r="797" spans="1:65" x14ac:dyDescent="0.25">
      <c r="A797" s="53"/>
      <c r="H797" s="203"/>
      <c r="I797" s="57"/>
      <c r="K797" s="58"/>
      <c r="L797" s="59"/>
      <c r="N797" s="59"/>
      <c r="O797" s="61"/>
      <c r="P797" s="55"/>
      <c r="Q797" s="57"/>
      <c r="R797" s="62"/>
      <c r="S797" s="59"/>
      <c r="T797" s="63"/>
      <c r="U797" s="123"/>
      <c r="V797" s="64"/>
      <c r="W797" s="27"/>
      <c r="X797" s="65"/>
      <c r="Y797" s="65"/>
      <c r="Z797" s="66"/>
      <c r="AA797" s="67"/>
      <c r="AB797" s="67"/>
      <c r="AC797" s="68"/>
      <c r="AD797" s="67"/>
      <c r="AE797" s="72"/>
      <c r="AF797" s="34"/>
      <c r="AG797" s="69"/>
      <c r="AH797" s="37"/>
      <c r="AI797" s="37"/>
      <c r="AJ797" s="37"/>
      <c r="AM797" s="70"/>
      <c r="AN797" s="70"/>
      <c r="AO797" s="70"/>
      <c r="AQ797" s="72"/>
      <c r="AR797" s="73"/>
      <c r="AS797" s="51"/>
      <c r="AU797" s="73"/>
      <c r="AV797" s="73"/>
      <c r="AW797" s="110"/>
      <c r="AX797" s="46">
        <f>IF([1]!Contratacion2023[[#This Row],[ADICIÓN/PRÓRROGA]]="NO","N/A",[1]!Contratacion2023[[#This Row],[FECHA FIN PRORROGA]])</f>
        <v>0</v>
      </c>
      <c r="AY797" s="59"/>
      <c r="AZ797" s="59"/>
      <c r="BA797" s="59"/>
      <c r="BB797" s="47"/>
      <c r="BC797" s="59"/>
      <c r="BD797" s="59"/>
      <c r="BE797" s="48">
        <f>[1]!Contratacion2023[[#This Row],[VALOR TOTAL DEL CONTRATO]]-[1]!Contratacion2023[[#This Row],[VALOR VIGENTE]]</f>
        <v>0</v>
      </c>
      <c r="BJ797" s="51"/>
      <c r="BL797" s="73"/>
      <c r="BM797" s="51"/>
    </row>
    <row r="798" spans="1:65" x14ac:dyDescent="0.25">
      <c r="A798" s="53"/>
      <c r="H798" s="203"/>
      <c r="I798" s="57"/>
      <c r="K798" s="58"/>
      <c r="L798" s="59"/>
      <c r="N798" s="59"/>
      <c r="O798" s="61"/>
      <c r="P798" s="55"/>
      <c r="Q798" s="57"/>
      <c r="R798" s="62"/>
      <c r="S798" s="59"/>
      <c r="T798" s="63"/>
      <c r="U798" s="123"/>
      <c r="V798" s="64"/>
      <c r="W798" s="27"/>
      <c r="X798" s="65"/>
      <c r="Y798" s="65"/>
      <c r="Z798" s="66"/>
      <c r="AA798" s="67"/>
      <c r="AB798" s="67"/>
      <c r="AC798" s="68"/>
      <c r="AD798" s="67"/>
      <c r="AE798" s="72"/>
      <c r="AF798" s="34"/>
      <c r="AG798" s="69"/>
      <c r="AH798" s="37"/>
      <c r="AI798" s="37"/>
      <c r="AJ798" s="37"/>
      <c r="AM798" s="70"/>
      <c r="AN798" s="70"/>
      <c r="AO798" s="70"/>
      <c r="AQ798" s="72"/>
      <c r="AR798" s="73"/>
      <c r="AS798" s="51"/>
      <c r="AU798" s="73"/>
      <c r="AV798" s="73"/>
      <c r="AW798" s="110"/>
      <c r="AX798" s="46">
        <f>IF([1]!Contratacion2023[[#This Row],[ADICIÓN/PRÓRROGA]]="NO","N/A",[1]!Contratacion2023[[#This Row],[FECHA FIN PRORROGA]])</f>
        <v>0</v>
      </c>
      <c r="AY798" s="59"/>
      <c r="AZ798" s="59"/>
      <c r="BA798" s="59"/>
      <c r="BB798" s="47"/>
      <c r="BC798" s="59"/>
      <c r="BD798" s="59"/>
      <c r="BE798" s="48">
        <f>[1]!Contratacion2023[[#This Row],[VALOR TOTAL DEL CONTRATO]]-[1]!Contratacion2023[[#This Row],[VALOR VIGENTE]]</f>
        <v>0</v>
      </c>
      <c r="BJ798" s="51"/>
      <c r="BL798" s="73"/>
      <c r="BM798" s="51"/>
    </row>
    <row r="799" spans="1:65" x14ac:dyDescent="0.25">
      <c r="A799" s="53"/>
      <c r="H799" s="203"/>
      <c r="I799" s="57"/>
      <c r="K799" s="58"/>
      <c r="L799" s="59"/>
      <c r="N799" s="59"/>
      <c r="O799" s="61"/>
      <c r="P799" s="55"/>
      <c r="Q799" s="57"/>
      <c r="R799" s="62"/>
      <c r="S799" s="59"/>
      <c r="T799" s="63"/>
      <c r="U799" s="123"/>
      <c r="V799" s="64"/>
      <c r="W799" s="27"/>
      <c r="X799" s="65"/>
      <c r="Y799" s="65"/>
      <c r="Z799" s="66"/>
      <c r="AA799" s="67"/>
      <c r="AB799" s="67"/>
      <c r="AC799" s="68"/>
      <c r="AD799" s="67"/>
      <c r="AE799" s="72"/>
      <c r="AF799" s="34"/>
      <c r="AG799" s="69"/>
      <c r="AH799" s="37"/>
      <c r="AI799" s="37"/>
      <c r="AJ799" s="37"/>
      <c r="AM799" s="70"/>
      <c r="AN799" s="70"/>
      <c r="AO799" s="70"/>
      <c r="AQ799" s="72"/>
      <c r="AR799" s="73"/>
      <c r="AS799" s="51"/>
      <c r="AU799" s="73"/>
      <c r="AV799" s="73"/>
      <c r="AW799" s="110"/>
      <c r="AX799" s="46">
        <f>IF([1]!Contratacion2023[[#This Row],[ADICIÓN/PRÓRROGA]]="NO","N/A",[1]!Contratacion2023[[#This Row],[FECHA FIN PRORROGA]])</f>
        <v>0</v>
      </c>
      <c r="AY799" s="59"/>
      <c r="AZ799" s="59"/>
      <c r="BA799" s="59"/>
      <c r="BB799" s="47"/>
      <c r="BC799" s="59"/>
      <c r="BD799" s="59"/>
      <c r="BE799" s="48">
        <f>[1]!Contratacion2023[[#This Row],[VALOR TOTAL DEL CONTRATO]]-[1]!Contratacion2023[[#This Row],[VALOR VIGENTE]]</f>
        <v>0</v>
      </c>
      <c r="BJ799" s="51"/>
      <c r="BL799" s="73"/>
      <c r="BM799" s="51"/>
    </row>
    <row r="800" spans="1:65" x14ac:dyDescent="0.25">
      <c r="A800" s="53"/>
      <c r="H800" s="203"/>
      <c r="I800" s="57"/>
      <c r="K800" s="58"/>
      <c r="L800" s="59"/>
      <c r="N800" s="59"/>
      <c r="O800" s="61"/>
      <c r="P800" s="55"/>
      <c r="Q800" s="57"/>
      <c r="R800" s="62"/>
      <c r="S800" s="59"/>
      <c r="T800" s="63"/>
      <c r="U800" s="123"/>
      <c r="V800" s="64"/>
      <c r="W800" s="27"/>
      <c r="X800" s="65"/>
      <c r="Y800" s="65"/>
      <c r="Z800" s="66"/>
      <c r="AA800" s="67"/>
      <c r="AB800" s="67"/>
      <c r="AC800" s="68"/>
      <c r="AD800" s="67"/>
      <c r="AE800" s="72"/>
      <c r="AF800" s="34"/>
      <c r="AG800" s="69"/>
      <c r="AH800" s="37"/>
      <c r="AI800" s="37"/>
      <c r="AJ800" s="37"/>
      <c r="AM800" s="70"/>
      <c r="AN800" s="70"/>
      <c r="AO800" s="70"/>
      <c r="AQ800" s="72"/>
      <c r="AR800" s="73"/>
      <c r="AS800" s="51"/>
      <c r="AU800" s="73"/>
      <c r="AV800" s="73"/>
      <c r="AW800" s="110"/>
      <c r="AX800" s="46">
        <f>IF([1]!Contratacion2023[[#This Row],[ADICIÓN/PRÓRROGA]]="NO","N/A",[1]!Contratacion2023[[#This Row],[FECHA FIN PRORROGA]])</f>
        <v>0</v>
      </c>
      <c r="AY800" s="59"/>
      <c r="AZ800" s="59"/>
      <c r="BA800" s="59"/>
      <c r="BB800" s="47"/>
      <c r="BC800" s="59"/>
      <c r="BD800" s="59"/>
      <c r="BE800" s="48">
        <f>[1]!Contratacion2023[[#This Row],[VALOR TOTAL DEL CONTRATO]]-[1]!Contratacion2023[[#This Row],[VALOR VIGENTE]]</f>
        <v>0</v>
      </c>
      <c r="BJ800" s="51"/>
      <c r="BL800" s="73"/>
      <c r="BM800" s="51"/>
    </row>
    <row r="801" spans="1:65" x14ac:dyDescent="0.25">
      <c r="A801" s="53"/>
      <c r="H801" s="203"/>
      <c r="I801" s="57"/>
      <c r="K801" s="58"/>
      <c r="L801" s="59"/>
      <c r="N801" s="59"/>
      <c r="O801" s="61"/>
      <c r="P801" s="55"/>
      <c r="Q801" s="57"/>
      <c r="R801" s="62"/>
      <c r="S801" s="59"/>
      <c r="T801" s="63"/>
      <c r="U801" s="123"/>
      <c r="V801" s="64"/>
      <c r="W801" s="27"/>
      <c r="X801" s="65"/>
      <c r="Y801" s="65"/>
      <c r="Z801" s="66"/>
      <c r="AA801" s="67"/>
      <c r="AB801" s="67"/>
      <c r="AC801" s="68"/>
      <c r="AD801" s="67"/>
      <c r="AE801" s="72"/>
      <c r="AF801" s="34"/>
      <c r="AG801" s="69"/>
      <c r="AH801" s="37"/>
      <c r="AI801" s="37"/>
      <c r="AJ801" s="37"/>
      <c r="AM801" s="70"/>
      <c r="AN801" s="70"/>
      <c r="AO801" s="70"/>
      <c r="AQ801" s="72"/>
      <c r="AR801" s="73"/>
      <c r="AS801" s="51"/>
      <c r="AU801" s="73"/>
      <c r="AV801" s="73"/>
      <c r="AW801" s="110"/>
      <c r="AX801" s="46">
        <f>IF([1]!Contratacion2023[[#This Row],[ADICIÓN/PRÓRROGA]]="NO","N/A",[1]!Contratacion2023[[#This Row],[FECHA FIN PRORROGA]])</f>
        <v>0</v>
      </c>
      <c r="AY801" s="59"/>
      <c r="AZ801" s="59"/>
      <c r="BA801" s="59"/>
      <c r="BB801" s="47"/>
      <c r="BC801" s="59"/>
      <c r="BD801" s="59"/>
      <c r="BE801" s="48">
        <f>[1]!Contratacion2023[[#This Row],[VALOR TOTAL DEL CONTRATO]]-[1]!Contratacion2023[[#This Row],[VALOR VIGENTE]]</f>
        <v>0</v>
      </c>
      <c r="BJ801" s="51"/>
      <c r="BL801" s="73"/>
      <c r="BM801" s="51"/>
    </row>
    <row r="802" spans="1:65" x14ac:dyDescent="0.25">
      <c r="A802" s="53"/>
      <c r="H802" s="203"/>
      <c r="I802" s="57"/>
      <c r="K802" s="58"/>
      <c r="L802" s="59"/>
      <c r="N802" s="59"/>
      <c r="O802" s="61"/>
      <c r="P802" s="55"/>
      <c r="Q802" s="57"/>
      <c r="R802" s="62"/>
      <c r="S802" s="59"/>
      <c r="T802" s="63"/>
      <c r="U802" s="123"/>
      <c r="V802" s="64"/>
      <c r="W802" s="27"/>
      <c r="X802" s="65"/>
      <c r="Y802" s="65"/>
      <c r="Z802" s="66"/>
      <c r="AA802" s="67"/>
      <c r="AB802" s="67"/>
      <c r="AC802" s="68"/>
      <c r="AD802" s="67"/>
      <c r="AE802" s="72"/>
      <c r="AF802" s="34"/>
      <c r="AG802" s="69"/>
      <c r="AH802" s="37"/>
      <c r="AI802" s="37"/>
      <c r="AJ802" s="37"/>
      <c r="AM802" s="70"/>
      <c r="AN802" s="70"/>
      <c r="AO802" s="70"/>
      <c r="AQ802" s="72"/>
      <c r="AR802" s="73"/>
      <c r="AS802" s="51"/>
      <c r="AU802" s="73"/>
      <c r="AV802" s="73"/>
      <c r="AW802" s="110"/>
      <c r="AX802" s="46">
        <f>IF([1]!Contratacion2023[[#This Row],[ADICIÓN/PRÓRROGA]]="NO","N/A",[1]!Contratacion2023[[#This Row],[FECHA FIN PRORROGA]])</f>
        <v>0</v>
      </c>
      <c r="AY802" s="59"/>
      <c r="AZ802" s="59"/>
      <c r="BA802" s="59"/>
      <c r="BB802" s="47"/>
      <c r="BC802" s="59"/>
      <c r="BD802" s="59"/>
      <c r="BE802" s="48">
        <f>[1]!Contratacion2023[[#This Row],[VALOR TOTAL DEL CONTRATO]]-[1]!Contratacion2023[[#This Row],[VALOR VIGENTE]]</f>
        <v>0</v>
      </c>
      <c r="BJ802" s="51"/>
      <c r="BL802" s="73"/>
      <c r="BM802" s="51"/>
    </row>
    <row r="803" spans="1:65" x14ac:dyDescent="0.25">
      <c r="A803" s="53"/>
      <c r="H803" s="203"/>
      <c r="I803" s="57"/>
      <c r="K803" s="58"/>
      <c r="L803" s="59"/>
      <c r="N803" s="59"/>
      <c r="O803" s="61"/>
      <c r="P803" s="55"/>
      <c r="Q803" s="57"/>
      <c r="R803" s="62"/>
      <c r="S803" s="59"/>
      <c r="T803" s="63"/>
      <c r="U803" s="123"/>
      <c r="V803" s="64"/>
      <c r="W803" s="27"/>
      <c r="X803" s="65"/>
      <c r="Y803" s="65"/>
      <c r="Z803" s="66"/>
      <c r="AA803" s="67"/>
      <c r="AB803" s="67"/>
      <c r="AC803" s="68"/>
      <c r="AD803" s="67"/>
      <c r="AE803" s="72"/>
      <c r="AF803" s="34"/>
      <c r="AG803" s="69"/>
      <c r="AH803" s="37"/>
      <c r="AI803" s="37"/>
      <c r="AJ803" s="37"/>
      <c r="AM803" s="70"/>
      <c r="AN803" s="70"/>
      <c r="AO803" s="70"/>
      <c r="AQ803" s="72"/>
      <c r="AR803" s="73"/>
      <c r="AS803" s="51"/>
      <c r="AU803" s="73"/>
      <c r="AV803" s="73"/>
      <c r="AW803" s="110"/>
      <c r="AX803" s="46">
        <f>IF([1]!Contratacion2023[[#This Row],[ADICIÓN/PRÓRROGA]]="NO","N/A",[1]!Contratacion2023[[#This Row],[FECHA FIN PRORROGA]])</f>
        <v>0</v>
      </c>
      <c r="AY803" s="59"/>
      <c r="AZ803" s="59"/>
      <c r="BA803" s="59"/>
      <c r="BB803" s="47"/>
      <c r="BC803" s="59"/>
      <c r="BD803" s="59"/>
      <c r="BE803" s="48">
        <f>[1]!Contratacion2023[[#This Row],[VALOR TOTAL DEL CONTRATO]]-[1]!Contratacion2023[[#This Row],[VALOR VIGENTE]]</f>
        <v>0</v>
      </c>
      <c r="BJ803" s="51"/>
      <c r="BL803" s="73"/>
      <c r="BM803" s="51"/>
    </row>
    <row r="804" spans="1:65" x14ac:dyDescent="0.25">
      <c r="A804" s="53"/>
      <c r="H804" s="203"/>
      <c r="I804" s="57"/>
      <c r="K804" s="58"/>
      <c r="L804" s="59"/>
      <c r="N804" s="59"/>
      <c r="O804" s="61"/>
      <c r="P804" s="55"/>
      <c r="Q804" s="57"/>
      <c r="R804" s="62"/>
      <c r="S804" s="59"/>
      <c r="T804" s="63"/>
      <c r="U804" s="123"/>
      <c r="V804" s="64"/>
      <c r="W804" s="27"/>
      <c r="X804" s="65"/>
      <c r="Y804" s="65"/>
      <c r="Z804" s="66"/>
      <c r="AA804" s="67"/>
      <c r="AB804" s="67"/>
      <c r="AC804" s="68"/>
      <c r="AD804" s="67"/>
      <c r="AE804" s="72"/>
      <c r="AF804" s="34"/>
      <c r="AG804" s="69"/>
      <c r="AH804" s="37"/>
      <c r="AI804" s="37"/>
      <c r="AJ804" s="37"/>
      <c r="AM804" s="70"/>
      <c r="AN804" s="70"/>
      <c r="AO804" s="70"/>
      <c r="AQ804" s="72"/>
      <c r="AR804" s="73"/>
      <c r="AS804" s="51"/>
      <c r="AU804" s="73"/>
      <c r="AV804" s="73"/>
      <c r="AW804" s="110"/>
      <c r="AX804" s="46">
        <f>IF([1]!Contratacion2023[[#This Row],[ADICIÓN/PRÓRROGA]]="NO","N/A",[1]!Contratacion2023[[#This Row],[FECHA FIN PRORROGA]])</f>
        <v>0</v>
      </c>
      <c r="AY804" s="59"/>
      <c r="AZ804" s="59"/>
      <c r="BA804" s="59"/>
      <c r="BB804" s="47"/>
      <c r="BC804" s="59"/>
      <c r="BD804" s="59"/>
      <c r="BE804" s="48">
        <f>[1]!Contratacion2023[[#This Row],[VALOR TOTAL DEL CONTRATO]]-[1]!Contratacion2023[[#This Row],[VALOR VIGENTE]]</f>
        <v>0</v>
      </c>
      <c r="BJ804" s="51"/>
      <c r="BL804" s="73"/>
      <c r="BM804" s="51"/>
    </row>
    <row r="805" spans="1:65" x14ac:dyDescent="0.25">
      <c r="A805" s="53"/>
      <c r="H805" s="203"/>
      <c r="I805" s="57"/>
      <c r="K805" s="58"/>
      <c r="L805" s="59"/>
      <c r="N805" s="59"/>
      <c r="O805" s="61"/>
      <c r="P805" s="55"/>
      <c r="Q805" s="57"/>
      <c r="R805" s="62"/>
      <c r="S805" s="59"/>
      <c r="T805" s="63"/>
      <c r="U805" s="123"/>
      <c r="V805" s="64"/>
      <c r="W805" s="27"/>
      <c r="X805" s="65"/>
      <c r="Y805" s="65"/>
      <c r="Z805" s="66"/>
      <c r="AA805" s="67"/>
      <c r="AB805" s="67"/>
      <c r="AC805" s="68"/>
      <c r="AD805" s="67"/>
      <c r="AE805" s="72"/>
      <c r="AF805" s="34"/>
      <c r="AG805" s="69"/>
      <c r="AH805" s="37"/>
      <c r="AI805" s="37"/>
      <c r="AJ805" s="37"/>
      <c r="AM805" s="70"/>
      <c r="AN805" s="70"/>
      <c r="AO805" s="70"/>
      <c r="AQ805" s="72"/>
      <c r="AR805" s="73"/>
      <c r="AS805" s="51"/>
      <c r="AU805" s="73"/>
      <c r="AV805" s="73"/>
      <c r="AW805" s="110"/>
      <c r="AX805" s="46">
        <f>IF([1]!Contratacion2023[[#This Row],[ADICIÓN/PRÓRROGA]]="NO","N/A",[1]!Contratacion2023[[#This Row],[FECHA FIN PRORROGA]])</f>
        <v>0</v>
      </c>
      <c r="AY805" s="59"/>
      <c r="AZ805" s="59"/>
      <c r="BA805" s="59"/>
      <c r="BB805" s="47"/>
      <c r="BC805" s="59"/>
      <c r="BD805" s="59"/>
      <c r="BE805" s="48">
        <f>[1]!Contratacion2023[[#This Row],[VALOR TOTAL DEL CONTRATO]]-[1]!Contratacion2023[[#This Row],[VALOR VIGENTE]]</f>
        <v>0</v>
      </c>
      <c r="BJ805" s="51"/>
      <c r="BL805" s="73"/>
      <c r="BM805" s="51"/>
    </row>
    <row r="806" spans="1:65" x14ac:dyDescent="0.25">
      <c r="A806" s="53"/>
      <c r="H806" s="203"/>
      <c r="I806" s="57"/>
      <c r="K806" s="58"/>
      <c r="L806" s="59"/>
      <c r="N806" s="59"/>
      <c r="O806" s="61"/>
      <c r="P806" s="55"/>
      <c r="Q806" s="57"/>
      <c r="R806" s="62"/>
      <c r="S806" s="59"/>
      <c r="T806" s="63"/>
      <c r="U806" s="123"/>
      <c r="V806" s="64"/>
      <c r="W806" s="27"/>
      <c r="X806" s="65"/>
      <c r="Y806" s="65"/>
      <c r="Z806" s="66"/>
      <c r="AA806" s="67"/>
      <c r="AB806" s="67"/>
      <c r="AC806" s="68"/>
      <c r="AD806" s="67"/>
      <c r="AE806" s="72"/>
      <c r="AF806" s="34"/>
      <c r="AG806" s="69"/>
      <c r="AH806" s="37"/>
      <c r="AI806" s="37"/>
      <c r="AJ806" s="37"/>
      <c r="AM806" s="70"/>
      <c r="AN806" s="70"/>
      <c r="AO806" s="70"/>
      <c r="AQ806" s="72"/>
      <c r="AR806" s="73"/>
      <c r="AS806" s="51"/>
      <c r="AU806" s="73"/>
      <c r="AV806" s="73"/>
      <c r="AW806" s="110"/>
      <c r="AX806" s="46">
        <f>IF([1]!Contratacion2023[[#This Row],[ADICIÓN/PRÓRROGA]]="NO","N/A",[1]!Contratacion2023[[#This Row],[FECHA FIN PRORROGA]])</f>
        <v>0</v>
      </c>
      <c r="AY806" s="59"/>
      <c r="AZ806" s="59"/>
      <c r="BA806" s="59"/>
      <c r="BB806" s="47"/>
      <c r="BC806" s="59"/>
      <c r="BD806" s="59"/>
      <c r="BE806" s="48">
        <f>[1]!Contratacion2023[[#This Row],[VALOR TOTAL DEL CONTRATO]]-[1]!Contratacion2023[[#This Row],[VALOR VIGENTE]]</f>
        <v>0</v>
      </c>
      <c r="BJ806" s="51"/>
      <c r="BL806" s="73"/>
      <c r="BM806" s="51"/>
    </row>
    <row r="807" spans="1:65" x14ac:dyDescent="0.25">
      <c r="A807" s="53"/>
      <c r="H807" s="203"/>
      <c r="I807" s="57"/>
      <c r="K807" s="58"/>
      <c r="L807" s="59"/>
      <c r="N807" s="59"/>
      <c r="O807" s="61"/>
      <c r="P807" s="55"/>
      <c r="Q807" s="57"/>
      <c r="R807" s="62"/>
      <c r="S807" s="59"/>
      <c r="T807" s="63"/>
      <c r="U807" s="123"/>
      <c r="V807" s="64"/>
      <c r="W807" s="27"/>
      <c r="X807" s="65"/>
      <c r="Y807" s="65"/>
      <c r="Z807" s="66"/>
      <c r="AA807" s="67"/>
      <c r="AB807" s="67"/>
      <c r="AC807" s="68"/>
      <c r="AD807" s="67"/>
      <c r="AE807" s="72"/>
      <c r="AF807" s="34"/>
      <c r="AG807" s="69"/>
      <c r="AH807" s="37"/>
      <c r="AI807" s="37"/>
      <c r="AJ807" s="37"/>
      <c r="AM807" s="70"/>
      <c r="AN807" s="70"/>
      <c r="AO807" s="70"/>
      <c r="AQ807" s="72"/>
      <c r="AR807" s="73"/>
      <c r="AS807" s="51"/>
      <c r="AU807" s="73"/>
      <c r="AV807" s="73"/>
      <c r="AW807" s="110"/>
      <c r="AX807" s="46">
        <f>IF([1]!Contratacion2023[[#This Row],[ADICIÓN/PRÓRROGA]]="NO","N/A",[1]!Contratacion2023[[#This Row],[FECHA FIN PRORROGA]])</f>
        <v>0</v>
      </c>
      <c r="AY807" s="59"/>
      <c r="AZ807" s="59"/>
      <c r="BA807" s="59"/>
      <c r="BB807" s="47"/>
      <c r="BC807" s="59"/>
      <c r="BD807" s="59"/>
      <c r="BE807" s="48">
        <f>[1]!Contratacion2023[[#This Row],[VALOR TOTAL DEL CONTRATO]]-[1]!Contratacion2023[[#This Row],[VALOR VIGENTE]]</f>
        <v>0</v>
      </c>
      <c r="BJ807" s="51"/>
      <c r="BL807" s="73"/>
      <c r="BM807" s="51"/>
    </row>
    <row r="808" spans="1:65" x14ac:dyDescent="0.25">
      <c r="A808" s="53"/>
      <c r="H808" s="203"/>
      <c r="I808" s="57"/>
      <c r="K808" s="58"/>
      <c r="L808" s="59"/>
      <c r="N808" s="59"/>
      <c r="O808" s="61"/>
      <c r="P808" s="55"/>
      <c r="Q808" s="57"/>
      <c r="R808" s="62"/>
      <c r="S808" s="59"/>
      <c r="T808" s="63"/>
      <c r="U808" s="123"/>
      <c r="V808" s="64"/>
      <c r="W808" s="27"/>
      <c r="X808" s="65"/>
      <c r="Y808" s="65"/>
      <c r="Z808" s="66"/>
      <c r="AA808" s="67"/>
      <c r="AB808" s="67"/>
      <c r="AC808" s="68"/>
      <c r="AD808" s="67"/>
      <c r="AE808" s="72"/>
      <c r="AF808" s="34"/>
      <c r="AG808" s="69"/>
      <c r="AH808" s="37"/>
      <c r="AI808" s="37"/>
      <c r="AJ808" s="37"/>
      <c r="AM808" s="70"/>
      <c r="AN808" s="70"/>
      <c r="AO808" s="70"/>
      <c r="AQ808" s="72"/>
      <c r="AR808" s="73"/>
      <c r="AS808" s="51"/>
      <c r="AU808" s="73"/>
      <c r="AV808" s="73"/>
      <c r="AW808" s="110"/>
      <c r="AX808" s="46">
        <f>IF([1]!Contratacion2023[[#This Row],[ADICIÓN/PRÓRROGA]]="NO","N/A",[1]!Contratacion2023[[#This Row],[FECHA FIN PRORROGA]])</f>
        <v>0</v>
      </c>
      <c r="AY808" s="59"/>
      <c r="AZ808" s="59"/>
      <c r="BA808" s="59"/>
      <c r="BB808" s="47"/>
      <c r="BC808" s="59"/>
      <c r="BD808" s="59"/>
      <c r="BE808" s="48">
        <f>[1]!Contratacion2023[[#This Row],[VALOR TOTAL DEL CONTRATO]]-[1]!Contratacion2023[[#This Row],[VALOR VIGENTE]]</f>
        <v>0</v>
      </c>
      <c r="BJ808" s="51"/>
      <c r="BL808" s="73"/>
      <c r="BM808" s="51"/>
    </row>
    <row r="809" spans="1:65" x14ac:dyDescent="0.25">
      <c r="A809" s="53"/>
      <c r="H809" s="203"/>
      <c r="I809" s="57"/>
      <c r="K809" s="58"/>
      <c r="L809" s="59"/>
      <c r="N809" s="59"/>
      <c r="O809" s="61"/>
      <c r="P809" s="55"/>
      <c r="Q809" s="57"/>
      <c r="R809" s="62"/>
      <c r="S809" s="59"/>
      <c r="T809" s="63"/>
      <c r="U809" s="123"/>
      <c r="V809" s="64"/>
      <c r="W809" s="27"/>
      <c r="X809" s="65"/>
      <c r="Y809" s="65"/>
      <c r="Z809" s="66"/>
      <c r="AA809" s="67"/>
      <c r="AB809" s="67"/>
      <c r="AC809" s="68"/>
      <c r="AD809" s="67"/>
      <c r="AE809" s="72"/>
      <c r="AF809" s="34"/>
      <c r="AG809" s="69"/>
      <c r="AH809" s="37"/>
      <c r="AI809" s="37"/>
      <c r="AJ809" s="37"/>
      <c r="AM809" s="70"/>
      <c r="AN809" s="70"/>
      <c r="AO809" s="70"/>
      <c r="AQ809" s="72"/>
      <c r="AR809" s="73"/>
      <c r="AS809" s="51"/>
      <c r="AU809" s="73"/>
      <c r="AV809" s="73"/>
      <c r="AW809" s="110"/>
      <c r="AX809" s="46">
        <f>IF([1]!Contratacion2023[[#This Row],[ADICIÓN/PRÓRROGA]]="NO","N/A",[1]!Contratacion2023[[#This Row],[FECHA FIN PRORROGA]])</f>
        <v>0</v>
      </c>
      <c r="AY809" s="59"/>
      <c r="AZ809" s="59"/>
      <c r="BA809" s="59"/>
      <c r="BB809" s="47"/>
      <c r="BC809" s="59"/>
      <c r="BD809" s="59"/>
      <c r="BE809" s="48">
        <f>[1]!Contratacion2023[[#This Row],[VALOR TOTAL DEL CONTRATO]]-[1]!Contratacion2023[[#This Row],[VALOR VIGENTE]]</f>
        <v>0</v>
      </c>
      <c r="BJ809" s="51"/>
      <c r="BL809" s="73"/>
      <c r="BM809" s="51"/>
    </row>
    <row r="810" spans="1:65" x14ac:dyDescent="0.25">
      <c r="A810" s="53"/>
      <c r="H810" s="203"/>
      <c r="I810" s="57"/>
      <c r="K810" s="58"/>
      <c r="L810" s="59"/>
      <c r="N810" s="59"/>
      <c r="O810" s="61"/>
      <c r="P810" s="55"/>
      <c r="Q810" s="57"/>
      <c r="R810" s="62"/>
      <c r="S810" s="59"/>
      <c r="T810" s="63"/>
      <c r="U810" s="123"/>
      <c r="V810" s="64"/>
      <c r="W810" s="27"/>
      <c r="X810" s="65"/>
      <c r="Y810" s="65"/>
      <c r="Z810" s="66"/>
      <c r="AA810" s="67"/>
      <c r="AB810" s="67"/>
      <c r="AC810" s="68"/>
      <c r="AD810" s="67"/>
      <c r="AE810" s="72"/>
      <c r="AF810" s="34"/>
      <c r="AG810" s="69"/>
      <c r="AH810" s="37"/>
      <c r="AI810" s="37"/>
      <c r="AJ810" s="37"/>
      <c r="AM810" s="70"/>
      <c r="AN810" s="70"/>
      <c r="AO810" s="70"/>
      <c r="AQ810" s="72"/>
      <c r="AR810" s="73"/>
      <c r="AS810" s="51"/>
      <c r="AU810" s="73"/>
      <c r="AV810" s="73"/>
      <c r="AW810" s="110"/>
      <c r="AX810" s="46">
        <f>IF([1]!Contratacion2023[[#This Row],[ADICIÓN/PRÓRROGA]]="NO","N/A",[1]!Contratacion2023[[#This Row],[FECHA FIN PRORROGA]])</f>
        <v>0</v>
      </c>
      <c r="AY810" s="59"/>
      <c r="AZ810" s="59"/>
      <c r="BA810" s="59"/>
      <c r="BB810" s="47"/>
      <c r="BC810" s="59"/>
      <c r="BD810" s="59"/>
      <c r="BE810" s="48">
        <f>[1]!Contratacion2023[[#This Row],[VALOR TOTAL DEL CONTRATO]]-[1]!Contratacion2023[[#This Row],[VALOR VIGENTE]]</f>
        <v>0</v>
      </c>
      <c r="BJ810" s="51"/>
      <c r="BL810" s="73"/>
      <c r="BM810" s="51"/>
    </row>
    <row r="811" spans="1:65" x14ac:dyDescent="0.25">
      <c r="A811" s="53"/>
      <c r="H811" s="203"/>
      <c r="I811" s="57"/>
      <c r="K811" s="58"/>
      <c r="L811" s="59"/>
      <c r="N811" s="59"/>
      <c r="O811" s="61"/>
      <c r="P811" s="55"/>
      <c r="Q811" s="57"/>
      <c r="R811" s="62"/>
      <c r="S811" s="59"/>
      <c r="T811" s="63"/>
      <c r="U811" s="123"/>
      <c r="V811" s="64"/>
      <c r="W811" s="27"/>
      <c r="X811" s="65"/>
      <c r="Y811" s="65"/>
      <c r="Z811" s="66"/>
      <c r="AA811" s="67"/>
      <c r="AB811" s="67"/>
      <c r="AC811" s="68"/>
      <c r="AD811" s="67"/>
      <c r="AE811" s="72"/>
      <c r="AF811" s="34"/>
      <c r="AG811" s="69"/>
      <c r="AH811" s="37"/>
      <c r="AI811" s="37"/>
      <c r="AJ811" s="37"/>
      <c r="AM811" s="70"/>
      <c r="AN811" s="70"/>
      <c r="AO811" s="70"/>
      <c r="AQ811" s="72"/>
      <c r="AR811" s="73"/>
      <c r="AS811" s="51"/>
      <c r="AU811" s="73"/>
      <c r="AV811" s="73"/>
      <c r="AW811" s="110"/>
      <c r="AX811" s="46">
        <f>IF([1]!Contratacion2023[[#This Row],[ADICIÓN/PRÓRROGA]]="NO","N/A",[1]!Contratacion2023[[#This Row],[FECHA FIN PRORROGA]])</f>
        <v>0</v>
      </c>
      <c r="AY811" s="59"/>
      <c r="AZ811" s="59"/>
      <c r="BA811" s="59"/>
      <c r="BB811" s="47"/>
      <c r="BC811" s="59"/>
      <c r="BD811" s="59"/>
      <c r="BE811" s="48">
        <f>[1]!Contratacion2023[[#This Row],[VALOR TOTAL DEL CONTRATO]]-[1]!Contratacion2023[[#This Row],[VALOR VIGENTE]]</f>
        <v>0</v>
      </c>
      <c r="BJ811" s="51"/>
      <c r="BL811" s="73"/>
      <c r="BM811" s="51"/>
    </row>
    <row r="812" spans="1:65" x14ac:dyDescent="0.25">
      <c r="A812" s="53"/>
      <c r="H812" s="203"/>
      <c r="I812" s="57"/>
      <c r="K812" s="58"/>
      <c r="L812" s="59"/>
      <c r="N812" s="59"/>
      <c r="O812" s="61"/>
      <c r="P812" s="55"/>
      <c r="Q812" s="57"/>
      <c r="R812" s="62"/>
      <c r="S812" s="59"/>
      <c r="T812" s="63"/>
      <c r="U812" s="123"/>
      <c r="V812" s="64"/>
      <c r="W812" s="27"/>
      <c r="X812" s="65"/>
      <c r="Y812" s="65"/>
      <c r="Z812" s="66"/>
      <c r="AA812" s="67"/>
      <c r="AB812" s="67"/>
      <c r="AC812" s="68"/>
      <c r="AD812" s="67"/>
      <c r="AE812" s="72"/>
      <c r="AF812" s="34"/>
      <c r="AG812" s="69"/>
      <c r="AH812" s="37"/>
      <c r="AI812" s="37"/>
      <c r="AJ812" s="37"/>
      <c r="AM812" s="70"/>
      <c r="AN812" s="70"/>
      <c r="AO812" s="70"/>
      <c r="AQ812" s="72"/>
      <c r="AR812" s="73"/>
      <c r="AS812" s="51"/>
      <c r="AU812" s="73"/>
      <c r="AV812" s="73"/>
      <c r="AW812" s="110"/>
      <c r="AX812" s="46">
        <f>IF([1]!Contratacion2023[[#This Row],[ADICIÓN/PRÓRROGA]]="NO","N/A",[1]!Contratacion2023[[#This Row],[FECHA FIN PRORROGA]])</f>
        <v>0</v>
      </c>
      <c r="AY812" s="59"/>
      <c r="AZ812" s="59"/>
      <c r="BA812" s="59"/>
      <c r="BB812" s="47"/>
      <c r="BC812" s="59"/>
      <c r="BD812" s="59"/>
      <c r="BE812" s="48">
        <f>[1]!Contratacion2023[[#This Row],[VALOR TOTAL DEL CONTRATO]]-[1]!Contratacion2023[[#This Row],[VALOR VIGENTE]]</f>
        <v>0</v>
      </c>
      <c r="BJ812" s="51"/>
      <c r="BL812" s="73"/>
      <c r="BM812" s="51"/>
    </row>
    <row r="813" spans="1:65" x14ac:dyDescent="0.25">
      <c r="A813" s="53"/>
      <c r="H813" s="203"/>
      <c r="I813" s="57"/>
      <c r="K813" s="58"/>
      <c r="L813" s="59"/>
      <c r="N813" s="59"/>
      <c r="O813" s="61"/>
      <c r="P813" s="55"/>
      <c r="Q813" s="57"/>
      <c r="R813" s="62"/>
      <c r="S813" s="59"/>
      <c r="T813" s="63"/>
      <c r="U813" s="123"/>
      <c r="V813" s="64"/>
      <c r="W813" s="27"/>
      <c r="X813" s="65"/>
      <c r="Y813" s="65"/>
      <c r="Z813" s="66"/>
      <c r="AA813" s="67"/>
      <c r="AB813" s="67"/>
      <c r="AC813" s="68"/>
      <c r="AD813" s="67"/>
      <c r="AE813" s="72"/>
      <c r="AF813" s="34"/>
      <c r="AG813" s="69"/>
      <c r="AH813" s="37"/>
      <c r="AI813" s="37"/>
      <c r="AJ813" s="37"/>
      <c r="AM813" s="70"/>
      <c r="AN813" s="70"/>
      <c r="AO813" s="70"/>
      <c r="AQ813" s="72"/>
      <c r="AR813" s="73"/>
      <c r="AS813" s="51"/>
      <c r="AU813" s="73"/>
      <c r="AV813" s="73"/>
      <c r="AW813" s="110"/>
      <c r="AX813" s="46">
        <f>IF([1]!Contratacion2023[[#This Row],[ADICIÓN/PRÓRROGA]]="NO","N/A",[1]!Contratacion2023[[#This Row],[FECHA FIN PRORROGA]])</f>
        <v>0</v>
      </c>
      <c r="AY813" s="59"/>
      <c r="AZ813" s="59"/>
      <c r="BA813" s="59"/>
      <c r="BB813" s="47"/>
      <c r="BC813" s="59"/>
      <c r="BD813" s="59"/>
      <c r="BE813" s="48">
        <f>[1]!Contratacion2023[[#This Row],[VALOR TOTAL DEL CONTRATO]]-[1]!Contratacion2023[[#This Row],[VALOR VIGENTE]]</f>
        <v>0</v>
      </c>
      <c r="BJ813" s="51"/>
      <c r="BL813" s="73"/>
      <c r="BM813" s="51"/>
    </row>
    <row r="814" spans="1:65" x14ac:dyDescent="0.25">
      <c r="A814" s="53"/>
      <c r="H814" s="203"/>
      <c r="I814" s="57"/>
      <c r="K814" s="58"/>
      <c r="L814" s="59"/>
      <c r="N814" s="59"/>
      <c r="O814" s="61"/>
      <c r="P814" s="55"/>
      <c r="Q814" s="57"/>
      <c r="R814" s="62"/>
      <c r="S814" s="59"/>
      <c r="T814" s="63"/>
      <c r="U814" s="123"/>
      <c r="V814" s="64"/>
      <c r="W814" s="27"/>
      <c r="X814" s="65"/>
      <c r="Y814" s="65"/>
      <c r="Z814" s="66"/>
      <c r="AA814" s="67"/>
      <c r="AB814" s="67"/>
      <c r="AC814" s="68"/>
      <c r="AD814" s="67"/>
      <c r="AE814" s="72"/>
      <c r="AF814" s="34"/>
      <c r="AG814" s="69"/>
      <c r="AH814" s="37"/>
      <c r="AI814" s="37"/>
      <c r="AJ814" s="37"/>
      <c r="AM814" s="70"/>
      <c r="AN814" s="70"/>
      <c r="AO814" s="70"/>
      <c r="AQ814" s="72"/>
      <c r="AR814" s="73"/>
      <c r="AS814" s="51"/>
      <c r="AU814" s="73"/>
      <c r="AV814" s="73"/>
      <c r="AW814" s="110"/>
      <c r="AX814" s="46">
        <f>IF([1]!Contratacion2023[[#This Row],[ADICIÓN/PRÓRROGA]]="NO","N/A",[1]!Contratacion2023[[#This Row],[FECHA FIN PRORROGA]])</f>
        <v>0</v>
      </c>
      <c r="AY814" s="59"/>
      <c r="AZ814" s="59"/>
      <c r="BA814" s="59"/>
      <c r="BB814" s="47"/>
      <c r="BC814" s="59"/>
      <c r="BD814" s="59"/>
      <c r="BE814" s="48">
        <f>[1]!Contratacion2023[[#This Row],[VALOR TOTAL DEL CONTRATO]]-[1]!Contratacion2023[[#This Row],[VALOR VIGENTE]]</f>
        <v>0</v>
      </c>
      <c r="BJ814" s="51"/>
      <c r="BL814" s="73"/>
      <c r="BM814" s="51"/>
    </row>
    <row r="815" spans="1:65" x14ac:dyDescent="0.25">
      <c r="A815" s="53"/>
      <c r="H815" s="203"/>
      <c r="I815" s="57"/>
      <c r="K815" s="58"/>
      <c r="L815" s="59"/>
      <c r="N815" s="59"/>
      <c r="O815" s="61"/>
      <c r="P815" s="55"/>
      <c r="Q815" s="57"/>
      <c r="R815" s="62"/>
      <c r="S815" s="59"/>
      <c r="T815" s="63"/>
      <c r="U815" s="123"/>
      <c r="V815" s="64"/>
      <c r="W815" s="27"/>
      <c r="X815" s="65"/>
      <c r="Y815" s="65"/>
      <c r="Z815" s="66"/>
      <c r="AA815" s="67"/>
      <c r="AB815" s="67"/>
      <c r="AC815" s="68"/>
      <c r="AD815" s="67"/>
      <c r="AE815" s="72"/>
      <c r="AF815" s="34"/>
      <c r="AG815" s="69"/>
      <c r="AH815" s="37"/>
      <c r="AI815" s="37"/>
      <c r="AJ815" s="37"/>
      <c r="AM815" s="70"/>
      <c r="AN815" s="70"/>
      <c r="AO815" s="70"/>
      <c r="AQ815" s="72"/>
      <c r="AR815" s="73"/>
      <c r="AS815" s="51"/>
      <c r="AU815" s="73"/>
      <c r="AV815" s="73"/>
      <c r="AW815" s="110"/>
      <c r="AX815" s="46">
        <f>IF([1]!Contratacion2023[[#This Row],[ADICIÓN/PRÓRROGA]]="NO","N/A",[1]!Contratacion2023[[#This Row],[FECHA FIN PRORROGA]])</f>
        <v>0</v>
      </c>
      <c r="AY815" s="59"/>
      <c r="AZ815" s="59"/>
      <c r="BA815" s="59"/>
      <c r="BB815" s="47"/>
      <c r="BC815" s="59"/>
      <c r="BD815" s="59"/>
      <c r="BE815" s="48">
        <f>[1]!Contratacion2023[[#This Row],[VALOR TOTAL DEL CONTRATO]]-[1]!Contratacion2023[[#This Row],[VALOR VIGENTE]]</f>
        <v>0</v>
      </c>
      <c r="BJ815" s="51"/>
      <c r="BL815" s="73"/>
      <c r="BM815" s="51"/>
    </row>
    <row r="816" spans="1:65" x14ac:dyDescent="0.25">
      <c r="A816" s="53"/>
      <c r="H816" s="203"/>
      <c r="I816" s="57"/>
      <c r="K816" s="58"/>
      <c r="L816" s="59"/>
      <c r="N816" s="59"/>
      <c r="O816" s="61"/>
      <c r="P816" s="55"/>
      <c r="Q816" s="57"/>
      <c r="R816" s="62"/>
      <c r="S816" s="59"/>
      <c r="T816" s="63"/>
      <c r="U816" s="123"/>
      <c r="V816" s="64"/>
      <c r="W816" s="27"/>
      <c r="X816" s="65"/>
      <c r="Y816" s="65"/>
      <c r="Z816" s="66"/>
      <c r="AA816" s="67"/>
      <c r="AB816" s="67"/>
      <c r="AC816" s="68"/>
      <c r="AD816" s="67"/>
      <c r="AE816" s="72"/>
      <c r="AF816" s="34"/>
      <c r="AG816" s="69"/>
      <c r="AH816" s="37"/>
      <c r="AI816" s="37"/>
      <c r="AJ816" s="37"/>
      <c r="AM816" s="70"/>
      <c r="AN816" s="70"/>
      <c r="AO816" s="70"/>
      <c r="AQ816" s="72"/>
      <c r="AR816" s="73"/>
      <c r="AS816" s="51"/>
      <c r="AU816" s="73"/>
      <c r="AV816" s="73"/>
      <c r="AW816" s="110"/>
      <c r="AX816" s="46">
        <f>IF([1]!Contratacion2023[[#This Row],[ADICIÓN/PRÓRROGA]]="NO","N/A",[1]!Contratacion2023[[#This Row],[FECHA FIN PRORROGA]])</f>
        <v>0</v>
      </c>
      <c r="AY816" s="59"/>
      <c r="AZ816" s="59"/>
      <c r="BA816" s="59"/>
      <c r="BB816" s="47"/>
      <c r="BC816" s="59"/>
      <c r="BD816" s="59"/>
      <c r="BE816" s="48">
        <f>[1]!Contratacion2023[[#This Row],[VALOR TOTAL DEL CONTRATO]]-[1]!Contratacion2023[[#This Row],[VALOR VIGENTE]]</f>
        <v>0</v>
      </c>
      <c r="BJ816" s="51"/>
      <c r="BL816" s="73"/>
      <c r="BM816" s="51"/>
    </row>
    <row r="817" spans="1:65" x14ac:dyDescent="0.25">
      <c r="A817" s="53"/>
      <c r="H817" s="203"/>
      <c r="I817" s="57"/>
      <c r="K817" s="58"/>
      <c r="L817" s="59"/>
      <c r="N817" s="59"/>
      <c r="O817" s="61"/>
      <c r="P817" s="55"/>
      <c r="Q817" s="57"/>
      <c r="R817" s="62"/>
      <c r="S817" s="59"/>
      <c r="T817" s="63"/>
      <c r="U817" s="123"/>
      <c r="V817" s="64"/>
      <c r="W817" s="27"/>
      <c r="X817" s="65"/>
      <c r="Y817" s="65"/>
      <c r="Z817" s="66"/>
      <c r="AA817" s="67"/>
      <c r="AB817" s="67"/>
      <c r="AC817" s="68"/>
      <c r="AD817" s="67"/>
      <c r="AE817" s="72"/>
      <c r="AF817" s="34"/>
      <c r="AG817" s="69"/>
      <c r="AH817" s="37"/>
      <c r="AI817" s="37"/>
      <c r="AJ817" s="37"/>
      <c r="AM817" s="70"/>
      <c r="AN817" s="70"/>
      <c r="AO817" s="70"/>
      <c r="AQ817" s="72"/>
      <c r="AR817" s="73"/>
      <c r="AS817" s="51"/>
      <c r="AU817" s="73"/>
      <c r="AV817" s="73"/>
      <c r="AW817" s="110"/>
      <c r="AX817" s="46">
        <f>IF([1]!Contratacion2023[[#This Row],[ADICIÓN/PRÓRROGA]]="NO","N/A",[1]!Contratacion2023[[#This Row],[FECHA FIN PRORROGA]])</f>
        <v>0</v>
      </c>
      <c r="AY817" s="59"/>
      <c r="AZ817" s="59"/>
      <c r="BA817" s="59"/>
      <c r="BB817" s="47"/>
      <c r="BC817" s="59"/>
      <c r="BD817" s="59"/>
      <c r="BE817" s="48">
        <f>[1]!Contratacion2023[[#This Row],[VALOR TOTAL DEL CONTRATO]]-[1]!Contratacion2023[[#This Row],[VALOR VIGENTE]]</f>
        <v>0</v>
      </c>
      <c r="BJ817" s="51"/>
      <c r="BL817" s="73"/>
      <c r="BM817" s="51"/>
    </row>
    <row r="818" spans="1:65" x14ac:dyDescent="0.25">
      <c r="A818" s="53"/>
      <c r="H818" s="203"/>
      <c r="I818" s="57"/>
      <c r="K818" s="58"/>
      <c r="L818" s="59"/>
      <c r="N818" s="59"/>
      <c r="O818" s="61"/>
      <c r="P818" s="55"/>
      <c r="Q818" s="57"/>
      <c r="R818" s="62"/>
      <c r="S818" s="59"/>
      <c r="T818" s="63"/>
      <c r="U818" s="123"/>
      <c r="V818" s="64"/>
      <c r="W818" s="27"/>
      <c r="X818" s="65"/>
      <c r="Y818" s="65"/>
      <c r="Z818" s="66"/>
      <c r="AA818" s="67"/>
      <c r="AB818" s="67"/>
      <c r="AC818" s="68"/>
      <c r="AD818" s="67"/>
      <c r="AE818" s="72"/>
      <c r="AF818" s="34"/>
      <c r="AG818" s="69"/>
      <c r="AH818" s="37"/>
      <c r="AI818" s="37"/>
      <c r="AJ818" s="37"/>
      <c r="AM818" s="70"/>
      <c r="AN818" s="70"/>
      <c r="AO818" s="70"/>
      <c r="AQ818" s="72"/>
      <c r="AR818" s="73"/>
      <c r="AS818" s="51"/>
      <c r="AU818" s="73"/>
      <c r="AV818" s="73"/>
      <c r="AW818" s="110"/>
      <c r="AX818" s="46">
        <f>IF([1]!Contratacion2023[[#This Row],[ADICIÓN/PRÓRROGA]]="NO","N/A",[1]!Contratacion2023[[#This Row],[FECHA FIN PRORROGA]])</f>
        <v>0</v>
      </c>
      <c r="AY818" s="59"/>
      <c r="AZ818" s="59"/>
      <c r="BA818" s="59"/>
      <c r="BB818" s="47"/>
      <c r="BC818" s="59"/>
      <c r="BD818" s="59"/>
      <c r="BE818" s="48">
        <f>[1]!Contratacion2023[[#This Row],[VALOR TOTAL DEL CONTRATO]]-[1]!Contratacion2023[[#This Row],[VALOR VIGENTE]]</f>
        <v>0</v>
      </c>
      <c r="BJ818" s="51"/>
      <c r="BL818" s="73"/>
      <c r="BM818" s="51"/>
    </row>
    <row r="819" spans="1:65" x14ac:dyDescent="0.25">
      <c r="A819" s="53"/>
      <c r="H819" s="203"/>
      <c r="I819" s="57"/>
      <c r="K819" s="58"/>
      <c r="L819" s="59"/>
      <c r="N819" s="59"/>
      <c r="O819" s="61"/>
      <c r="P819" s="55"/>
      <c r="Q819" s="57"/>
      <c r="R819" s="62"/>
      <c r="S819" s="59"/>
      <c r="T819" s="63"/>
      <c r="U819" s="123"/>
      <c r="V819" s="64"/>
      <c r="W819" s="27"/>
      <c r="X819" s="65"/>
      <c r="Y819" s="65"/>
      <c r="Z819" s="66"/>
      <c r="AA819" s="67"/>
      <c r="AB819" s="67"/>
      <c r="AC819" s="68"/>
      <c r="AD819" s="67"/>
      <c r="AE819" s="72"/>
      <c r="AF819" s="34"/>
      <c r="AG819" s="69"/>
      <c r="AH819" s="37"/>
      <c r="AI819" s="37"/>
      <c r="AJ819" s="37"/>
      <c r="AM819" s="70"/>
      <c r="AN819" s="70"/>
      <c r="AO819" s="70"/>
      <c r="AQ819" s="72"/>
      <c r="AR819" s="73"/>
      <c r="AS819" s="51"/>
      <c r="AU819" s="73"/>
      <c r="AV819" s="73"/>
      <c r="AW819" s="110"/>
      <c r="AX819" s="46">
        <f>IF([1]!Contratacion2023[[#This Row],[ADICIÓN/PRÓRROGA]]="NO","N/A",[1]!Contratacion2023[[#This Row],[FECHA FIN PRORROGA]])</f>
        <v>0</v>
      </c>
      <c r="AY819" s="59"/>
      <c r="AZ819" s="59"/>
      <c r="BA819" s="59"/>
      <c r="BB819" s="47"/>
      <c r="BC819" s="59"/>
      <c r="BD819" s="59"/>
      <c r="BE819" s="48">
        <f>[1]!Contratacion2023[[#This Row],[VALOR TOTAL DEL CONTRATO]]-[1]!Contratacion2023[[#This Row],[VALOR VIGENTE]]</f>
        <v>0</v>
      </c>
      <c r="BJ819" s="51"/>
      <c r="BL819" s="73"/>
      <c r="BM819" s="51"/>
    </row>
    <row r="820" spans="1:65" x14ac:dyDescent="0.25">
      <c r="A820" s="53"/>
      <c r="H820" s="203"/>
      <c r="I820" s="57"/>
      <c r="K820" s="58"/>
      <c r="L820" s="59"/>
      <c r="N820" s="59"/>
      <c r="O820" s="61"/>
      <c r="P820" s="55"/>
      <c r="Q820" s="57"/>
      <c r="R820" s="62"/>
      <c r="S820" s="59"/>
      <c r="T820" s="63"/>
      <c r="U820" s="123"/>
      <c r="V820" s="64"/>
      <c r="W820" s="27"/>
      <c r="X820" s="65"/>
      <c r="Y820" s="65"/>
      <c r="Z820" s="66"/>
      <c r="AA820" s="67"/>
      <c r="AB820" s="67"/>
      <c r="AC820" s="68"/>
      <c r="AD820" s="67"/>
      <c r="AE820" s="72"/>
      <c r="AF820" s="34"/>
      <c r="AG820" s="69"/>
      <c r="AH820" s="37"/>
      <c r="AI820" s="37"/>
      <c r="AJ820" s="37"/>
      <c r="AM820" s="70"/>
      <c r="AN820" s="70"/>
      <c r="AO820" s="70"/>
      <c r="AQ820" s="72"/>
      <c r="AR820" s="73"/>
      <c r="AS820" s="51"/>
      <c r="AU820" s="73"/>
      <c r="AV820" s="73"/>
      <c r="AW820" s="110"/>
      <c r="AX820" s="46">
        <f>IF([1]!Contratacion2023[[#This Row],[ADICIÓN/PRÓRROGA]]="NO","N/A",[1]!Contratacion2023[[#This Row],[FECHA FIN PRORROGA]])</f>
        <v>0</v>
      </c>
      <c r="AY820" s="59"/>
      <c r="AZ820" s="59"/>
      <c r="BA820" s="59"/>
      <c r="BB820" s="47"/>
      <c r="BC820" s="59"/>
      <c r="BD820" s="59"/>
      <c r="BE820" s="48">
        <f>[1]!Contratacion2023[[#This Row],[VALOR TOTAL DEL CONTRATO]]-[1]!Contratacion2023[[#This Row],[VALOR VIGENTE]]</f>
        <v>0</v>
      </c>
      <c r="BJ820" s="51"/>
      <c r="BL820" s="73"/>
      <c r="BM820" s="51"/>
    </row>
    <row r="821" spans="1:65" x14ac:dyDescent="0.25">
      <c r="A821" s="53"/>
      <c r="H821" s="203"/>
      <c r="I821" s="57"/>
      <c r="K821" s="58"/>
      <c r="L821" s="59"/>
      <c r="N821" s="59"/>
      <c r="O821" s="61"/>
      <c r="P821" s="55"/>
      <c r="Q821" s="57"/>
      <c r="R821" s="62"/>
      <c r="S821" s="59"/>
      <c r="T821" s="63"/>
      <c r="U821" s="123"/>
      <c r="V821" s="64"/>
      <c r="W821" s="27"/>
      <c r="X821" s="65"/>
      <c r="Y821" s="65"/>
      <c r="Z821" s="66"/>
      <c r="AA821" s="67"/>
      <c r="AB821" s="67"/>
      <c r="AC821" s="68"/>
      <c r="AD821" s="67"/>
      <c r="AE821" s="72"/>
      <c r="AF821" s="34"/>
      <c r="AG821" s="69"/>
      <c r="AH821" s="37"/>
      <c r="AI821" s="37"/>
      <c r="AJ821" s="37"/>
      <c r="AM821" s="70"/>
      <c r="AN821" s="70"/>
      <c r="AO821" s="70"/>
      <c r="AQ821" s="72"/>
      <c r="AR821" s="73"/>
      <c r="AS821" s="51"/>
      <c r="AU821" s="73"/>
      <c r="AV821" s="73"/>
      <c r="AW821" s="110"/>
      <c r="AX821" s="46">
        <f>IF([1]!Contratacion2023[[#This Row],[ADICIÓN/PRÓRROGA]]="NO","N/A",[1]!Contratacion2023[[#This Row],[FECHA FIN PRORROGA]])</f>
        <v>0</v>
      </c>
      <c r="AY821" s="59"/>
      <c r="AZ821" s="59"/>
      <c r="BA821" s="59"/>
      <c r="BB821" s="47"/>
      <c r="BC821" s="59"/>
      <c r="BD821" s="59"/>
      <c r="BE821" s="48">
        <f>[1]!Contratacion2023[[#This Row],[VALOR TOTAL DEL CONTRATO]]-[1]!Contratacion2023[[#This Row],[VALOR VIGENTE]]</f>
        <v>0</v>
      </c>
      <c r="BJ821" s="51"/>
      <c r="BL821" s="73"/>
      <c r="BM821" s="51"/>
    </row>
    <row r="822" spans="1:65" x14ac:dyDescent="0.25">
      <c r="A822" s="53"/>
      <c r="H822" s="203"/>
      <c r="I822" s="57"/>
      <c r="K822" s="58"/>
      <c r="L822" s="59"/>
      <c r="N822" s="59"/>
      <c r="O822" s="61"/>
      <c r="P822" s="55"/>
      <c r="Q822" s="57"/>
      <c r="R822" s="62"/>
      <c r="S822" s="59"/>
      <c r="T822" s="63"/>
      <c r="U822" s="123"/>
      <c r="V822" s="64"/>
      <c r="W822" s="27"/>
      <c r="X822" s="65"/>
      <c r="Y822" s="65"/>
      <c r="Z822" s="66"/>
      <c r="AA822" s="67"/>
      <c r="AB822" s="67"/>
      <c r="AC822" s="68"/>
      <c r="AD822" s="67"/>
      <c r="AE822" s="72"/>
      <c r="AF822" s="34"/>
      <c r="AG822" s="69"/>
      <c r="AH822" s="37"/>
      <c r="AI822" s="37"/>
      <c r="AJ822" s="37"/>
      <c r="AM822" s="70"/>
      <c r="AN822" s="70"/>
      <c r="AO822" s="70"/>
      <c r="AQ822" s="72"/>
      <c r="AR822" s="73"/>
      <c r="AS822" s="51"/>
      <c r="AU822" s="73"/>
      <c r="AV822" s="73"/>
      <c r="AW822" s="110"/>
      <c r="AX822" s="46">
        <f>IF([1]!Contratacion2023[[#This Row],[ADICIÓN/PRÓRROGA]]="NO","N/A",[1]!Contratacion2023[[#This Row],[FECHA FIN PRORROGA]])</f>
        <v>0</v>
      </c>
      <c r="AY822" s="59"/>
      <c r="AZ822" s="59"/>
      <c r="BA822" s="59"/>
      <c r="BB822" s="47"/>
      <c r="BC822" s="59"/>
      <c r="BD822" s="59"/>
      <c r="BE822" s="48">
        <f>[1]!Contratacion2023[[#This Row],[VALOR TOTAL DEL CONTRATO]]-[1]!Contratacion2023[[#This Row],[VALOR VIGENTE]]</f>
        <v>0</v>
      </c>
      <c r="BJ822" s="51"/>
      <c r="BL822" s="73"/>
      <c r="BM822" s="51"/>
    </row>
    <row r="823" spans="1:65" x14ac:dyDescent="0.25">
      <c r="A823" s="53"/>
      <c r="H823" s="203"/>
      <c r="I823" s="57"/>
      <c r="K823" s="58"/>
      <c r="L823" s="59"/>
      <c r="N823" s="59"/>
      <c r="O823" s="61"/>
      <c r="P823" s="55"/>
      <c r="Q823" s="57"/>
      <c r="R823" s="62"/>
      <c r="S823" s="59"/>
      <c r="T823" s="63"/>
      <c r="U823" s="123"/>
      <c r="V823" s="64"/>
      <c r="W823" s="27"/>
      <c r="X823" s="65"/>
      <c r="Y823" s="65"/>
      <c r="Z823" s="66"/>
      <c r="AA823" s="67"/>
      <c r="AB823" s="67"/>
      <c r="AC823" s="68"/>
      <c r="AD823" s="67"/>
      <c r="AE823" s="72"/>
      <c r="AF823" s="34"/>
      <c r="AG823" s="69"/>
      <c r="AH823" s="37"/>
      <c r="AI823" s="37"/>
      <c r="AJ823" s="37"/>
      <c r="AM823" s="70"/>
      <c r="AN823" s="70"/>
      <c r="AO823" s="70"/>
      <c r="AQ823" s="72"/>
      <c r="AR823" s="73"/>
      <c r="AS823" s="51"/>
      <c r="AU823" s="73"/>
      <c r="AV823" s="73"/>
      <c r="AW823" s="110"/>
      <c r="AX823" s="46">
        <f>IF([1]!Contratacion2023[[#This Row],[ADICIÓN/PRÓRROGA]]="NO","N/A",[1]!Contratacion2023[[#This Row],[FECHA FIN PRORROGA]])</f>
        <v>0</v>
      </c>
      <c r="AY823" s="59"/>
      <c r="AZ823" s="59"/>
      <c r="BA823" s="59"/>
      <c r="BB823" s="47"/>
      <c r="BC823" s="59"/>
      <c r="BD823" s="59"/>
      <c r="BE823" s="48">
        <f>[1]!Contratacion2023[[#This Row],[VALOR TOTAL DEL CONTRATO]]-[1]!Contratacion2023[[#This Row],[VALOR VIGENTE]]</f>
        <v>0</v>
      </c>
      <c r="BJ823" s="51"/>
      <c r="BL823" s="73"/>
      <c r="BM823" s="51"/>
    </row>
    <row r="824" spans="1:65" x14ac:dyDescent="0.25">
      <c r="A824" s="53"/>
      <c r="H824" s="203"/>
      <c r="I824" s="57"/>
      <c r="K824" s="58"/>
      <c r="L824" s="59"/>
      <c r="N824" s="59"/>
      <c r="O824" s="61"/>
      <c r="P824" s="55"/>
      <c r="Q824" s="57"/>
      <c r="R824" s="62"/>
      <c r="S824" s="59"/>
      <c r="T824" s="63"/>
      <c r="U824" s="123"/>
      <c r="V824" s="64"/>
      <c r="W824" s="27"/>
      <c r="X824" s="65"/>
      <c r="Y824" s="65"/>
      <c r="Z824" s="66"/>
      <c r="AA824" s="67"/>
      <c r="AB824" s="67"/>
      <c r="AC824" s="68"/>
      <c r="AD824" s="67"/>
      <c r="AE824" s="72"/>
      <c r="AF824" s="34"/>
      <c r="AG824" s="69"/>
      <c r="AH824" s="37"/>
      <c r="AI824" s="37"/>
      <c r="AJ824" s="37"/>
      <c r="AM824" s="70"/>
      <c r="AN824" s="70"/>
      <c r="AO824" s="70"/>
      <c r="AQ824" s="72"/>
      <c r="AR824" s="73"/>
      <c r="AS824" s="51"/>
      <c r="AU824" s="73"/>
      <c r="AV824" s="73"/>
      <c r="AW824" s="110"/>
      <c r="AX824" s="46">
        <f>IF([1]!Contratacion2023[[#This Row],[ADICIÓN/PRÓRROGA]]="NO","N/A",[1]!Contratacion2023[[#This Row],[FECHA FIN PRORROGA]])</f>
        <v>0</v>
      </c>
      <c r="AY824" s="59"/>
      <c r="AZ824" s="59"/>
      <c r="BA824" s="59"/>
      <c r="BB824" s="47"/>
      <c r="BC824" s="59"/>
      <c r="BD824" s="59"/>
      <c r="BE824" s="48">
        <f>[1]!Contratacion2023[[#This Row],[VALOR TOTAL DEL CONTRATO]]-[1]!Contratacion2023[[#This Row],[VALOR VIGENTE]]</f>
        <v>0</v>
      </c>
      <c r="BJ824" s="51"/>
      <c r="BL824" s="73"/>
      <c r="BM824" s="51"/>
    </row>
    <row r="825" spans="1:65" x14ac:dyDescent="0.25">
      <c r="A825" s="53"/>
      <c r="H825" s="203"/>
      <c r="I825" s="57"/>
      <c r="K825" s="58"/>
      <c r="L825" s="59"/>
      <c r="N825" s="59"/>
      <c r="O825" s="61"/>
      <c r="P825" s="55"/>
      <c r="Q825" s="57"/>
      <c r="R825" s="62"/>
      <c r="S825" s="59"/>
      <c r="T825" s="63"/>
      <c r="U825" s="123"/>
      <c r="V825" s="64"/>
      <c r="W825" s="27"/>
      <c r="X825" s="65"/>
      <c r="Y825" s="65"/>
      <c r="Z825" s="66"/>
      <c r="AA825" s="67"/>
      <c r="AB825" s="67"/>
      <c r="AC825" s="68"/>
      <c r="AD825" s="67"/>
      <c r="AE825" s="72"/>
      <c r="AF825" s="34"/>
      <c r="AG825" s="69"/>
      <c r="AH825" s="37"/>
      <c r="AI825" s="37"/>
      <c r="AJ825" s="37"/>
      <c r="AM825" s="70"/>
      <c r="AN825" s="70"/>
      <c r="AO825" s="70"/>
      <c r="AQ825" s="72"/>
      <c r="AR825" s="73"/>
      <c r="AS825" s="51"/>
      <c r="AU825" s="73"/>
      <c r="AV825" s="73"/>
      <c r="AW825" s="110"/>
      <c r="AX825" s="46">
        <f>IF([1]!Contratacion2023[[#This Row],[ADICIÓN/PRÓRROGA]]="NO","N/A",[1]!Contratacion2023[[#This Row],[FECHA FIN PRORROGA]])</f>
        <v>0</v>
      </c>
      <c r="AY825" s="59"/>
      <c r="AZ825" s="59"/>
      <c r="BA825" s="59"/>
      <c r="BB825" s="47"/>
      <c r="BC825" s="59"/>
      <c r="BD825" s="59"/>
      <c r="BE825" s="48">
        <f>[1]!Contratacion2023[[#This Row],[VALOR TOTAL DEL CONTRATO]]-[1]!Contratacion2023[[#This Row],[VALOR VIGENTE]]</f>
        <v>0</v>
      </c>
      <c r="BJ825" s="51"/>
      <c r="BL825" s="73"/>
      <c r="BM825" s="51"/>
    </row>
    <row r="826" spans="1:65" x14ac:dyDescent="0.25">
      <c r="A826" s="53"/>
      <c r="H826" s="203"/>
      <c r="I826" s="57"/>
      <c r="K826" s="58"/>
      <c r="L826" s="59"/>
      <c r="N826" s="59"/>
      <c r="O826" s="61"/>
      <c r="P826" s="55"/>
      <c r="Q826" s="57"/>
      <c r="R826" s="62"/>
      <c r="S826" s="59"/>
      <c r="T826" s="63"/>
      <c r="U826" s="123"/>
      <c r="V826" s="64"/>
      <c r="W826" s="27"/>
      <c r="X826" s="65"/>
      <c r="Y826" s="65"/>
      <c r="Z826" s="66"/>
      <c r="AA826" s="67"/>
      <c r="AB826" s="67"/>
      <c r="AC826" s="68"/>
      <c r="AD826" s="67"/>
      <c r="AE826" s="72"/>
      <c r="AF826" s="34"/>
      <c r="AG826" s="69"/>
      <c r="AH826" s="37"/>
      <c r="AI826" s="37"/>
      <c r="AJ826" s="37"/>
      <c r="AM826" s="70"/>
      <c r="AN826" s="70"/>
      <c r="AO826" s="70"/>
      <c r="AQ826" s="72"/>
      <c r="AR826" s="73"/>
      <c r="AS826" s="51"/>
      <c r="AU826" s="73"/>
      <c r="AV826" s="73"/>
      <c r="AW826" s="110"/>
      <c r="AX826" s="46">
        <f>IF([1]!Contratacion2023[[#This Row],[ADICIÓN/PRÓRROGA]]="NO","N/A",[1]!Contratacion2023[[#This Row],[FECHA FIN PRORROGA]])</f>
        <v>0</v>
      </c>
      <c r="AY826" s="59"/>
      <c r="AZ826" s="59"/>
      <c r="BA826" s="59"/>
      <c r="BB826" s="47"/>
      <c r="BC826" s="59"/>
      <c r="BD826" s="59"/>
      <c r="BE826" s="48">
        <f>[1]!Contratacion2023[[#This Row],[VALOR TOTAL DEL CONTRATO]]-[1]!Contratacion2023[[#This Row],[VALOR VIGENTE]]</f>
        <v>0</v>
      </c>
      <c r="BJ826" s="51"/>
      <c r="BL826" s="73"/>
      <c r="BM826" s="51"/>
    </row>
    <row r="827" spans="1:65" x14ac:dyDescent="0.25">
      <c r="A827" s="53"/>
      <c r="H827" s="203"/>
      <c r="I827" s="57"/>
      <c r="K827" s="58"/>
      <c r="L827" s="59"/>
      <c r="N827" s="59"/>
      <c r="O827" s="61"/>
      <c r="P827" s="55"/>
      <c r="Q827" s="57"/>
      <c r="R827" s="62"/>
      <c r="S827" s="59"/>
      <c r="T827" s="63"/>
      <c r="U827" s="123"/>
      <c r="V827" s="64"/>
      <c r="W827" s="27"/>
      <c r="X827" s="65"/>
      <c r="Y827" s="65"/>
      <c r="Z827" s="66"/>
      <c r="AA827" s="67"/>
      <c r="AB827" s="67"/>
      <c r="AC827" s="68"/>
      <c r="AD827" s="67"/>
      <c r="AE827" s="72"/>
      <c r="AF827" s="34"/>
      <c r="AG827" s="69"/>
      <c r="AH827" s="37"/>
      <c r="AI827" s="37"/>
      <c r="AJ827" s="37"/>
      <c r="AM827" s="70"/>
      <c r="AN827" s="70"/>
      <c r="AO827" s="70"/>
      <c r="AQ827" s="72"/>
      <c r="AR827" s="73"/>
      <c r="AS827" s="51"/>
      <c r="AU827" s="73"/>
      <c r="AV827" s="73"/>
      <c r="AW827" s="110"/>
      <c r="AX827" s="46">
        <f>IF([1]!Contratacion2023[[#This Row],[ADICIÓN/PRÓRROGA]]="NO","N/A",[1]!Contratacion2023[[#This Row],[FECHA FIN PRORROGA]])</f>
        <v>0</v>
      </c>
      <c r="AY827" s="59"/>
      <c r="AZ827" s="59"/>
      <c r="BA827" s="59"/>
      <c r="BB827" s="47"/>
      <c r="BC827" s="59"/>
      <c r="BD827" s="59"/>
      <c r="BE827" s="48">
        <f>[1]!Contratacion2023[[#This Row],[VALOR TOTAL DEL CONTRATO]]-[1]!Contratacion2023[[#This Row],[VALOR VIGENTE]]</f>
        <v>0</v>
      </c>
      <c r="BJ827" s="51"/>
      <c r="BL827" s="73"/>
      <c r="BM827" s="51"/>
    </row>
    <row r="828" spans="1:65" x14ac:dyDescent="0.25">
      <c r="A828" s="53"/>
      <c r="H828" s="203"/>
      <c r="I828" s="57"/>
      <c r="K828" s="58"/>
      <c r="L828" s="59"/>
      <c r="N828" s="59"/>
      <c r="O828" s="61"/>
      <c r="P828" s="55"/>
      <c r="Q828" s="57"/>
      <c r="R828" s="62"/>
      <c r="S828" s="59"/>
      <c r="T828" s="63"/>
      <c r="U828" s="123"/>
      <c r="V828" s="64"/>
      <c r="W828" s="27"/>
      <c r="X828" s="65"/>
      <c r="Y828" s="65"/>
      <c r="Z828" s="66"/>
      <c r="AA828" s="67"/>
      <c r="AB828" s="67"/>
      <c r="AC828" s="68"/>
      <c r="AD828" s="67"/>
      <c r="AE828" s="72"/>
      <c r="AF828" s="34"/>
      <c r="AG828" s="69"/>
      <c r="AH828" s="37"/>
      <c r="AI828" s="37"/>
      <c r="AJ828" s="37"/>
      <c r="AM828" s="70"/>
      <c r="AN828" s="70"/>
      <c r="AO828" s="70"/>
      <c r="AQ828" s="72"/>
      <c r="AR828" s="73"/>
      <c r="AS828" s="51"/>
      <c r="AU828" s="73"/>
      <c r="AV828" s="73"/>
      <c r="AW828" s="110"/>
      <c r="AX828" s="46">
        <f>IF([1]!Contratacion2023[[#This Row],[ADICIÓN/PRÓRROGA]]="NO","N/A",[1]!Contratacion2023[[#This Row],[FECHA FIN PRORROGA]])</f>
        <v>0</v>
      </c>
      <c r="AY828" s="59"/>
      <c r="AZ828" s="59"/>
      <c r="BA828" s="59"/>
      <c r="BB828" s="47"/>
      <c r="BC828" s="59"/>
      <c r="BD828" s="59"/>
      <c r="BE828" s="48">
        <f>[1]!Contratacion2023[[#This Row],[VALOR TOTAL DEL CONTRATO]]-[1]!Contratacion2023[[#This Row],[VALOR VIGENTE]]</f>
        <v>0</v>
      </c>
      <c r="BJ828" s="51"/>
      <c r="BL828" s="73"/>
      <c r="BM828" s="51"/>
    </row>
    <row r="829" spans="1:65" x14ac:dyDescent="0.25">
      <c r="A829" s="53"/>
      <c r="H829" s="203"/>
      <c r="I829" s="57"/>
      <c r="K829" s="58"/>
      <c r="L829" s="59"/>
      <c r="N829" s="59"/>
      <c r="O829" s="61"/>
      <c r="P829" s="55"/>
      <c r="Q829" s="57"/>
      <c r="R829" s="62"/>
      <c r="S829" s="59"/>
      <c r="T829" s="63"/>
      <c r="U829" s="123"/>
      <c r="V829" s="64"/>
      <c r="W829" s="27"/>
      <c r="X829" s="65"/>
      <c r="Y829" s="65"/>
      <c r="Z829" s="66"/>
      <c r="AA829" s="67"/>
      <c r="AB829" s="67"/>
      <c r="AC829" s="68"/>
      <c r="AD829" s="67"/>
      <c r="AE829" s="72"/>
      <c r="AF829" s="34"/>
      <c r="AG829" s="69"/>
      <c r="AH829" s="37"/>
      <c r="AI829" s="37"/>
      <c r="AJ829" s="37"/>
      <c r="AM829" s="70"/>
      <c r="AN829" s="70"/>
      <c r="AO829" s="70"/>
      <c r="AQ829" s="72"/>
      <c r="AR829" s="73"/>
      <c r="AS829" s="51"/>
      <c r="AU829" s="73"/>
      <c r="AV829" s="73"/>
      <c r="AW829" s="110"/>
      <c r="AX829" s="46">
        <f>IF([1]!Contratacion2023[[#This Row],[ADICIÓN/PRÓRROGA]]="NO","N/A",[1]!Contratacion2023[[#This Row],[FECHA FIN PRORROGA]])</f>
        <v>0</v>
      </c>
      <c r="AY829" s="59"/>
      <c r="AZ829" s="59"/>
      <c r="BA829" s="59"/>
      <c r="BB829" s="47"/>
      <c r="BC829" s="59"/>
      <c r="BD829" s="59"/>
      <c r="BE829" s="48">
        <f>[1]!Contratacion2023[[#This Row],[VALOR TOTAL DEL CONTRATO]]-[1]!Contratacion2023[[#This Row],[VALOR VIGENTE]]</f>
        <v>0</v>
      </c>
      <c r="BJ829" s="51"/>
      <c r="BL829" s="73"/>
      <c r="BM829" s="51"/>
    </row>
    <row r="830" spans="1:65" x14ac:dyDescent="0.25">
      <c r="A830" s="53"/>
      <c r="H830" s="203"/>
      <c r="I830" s="57"/>
      <c r="K830" s="58"/>
      <c r="L830" s="59"/>
      <c r="N830" s="59"/>
      <c r="O830" s="61"/>
      <c r="P830" s="55"/>
      <c r="Q830" s="57"/>
      <c r="R830" s="62"/>
      <c r="S830" s="59"/>
      <c r="T830" s="63"/>
      <c r="U830" s="123"/>
      <c r="V830" s="64"/>
      <c r="W830" s="27"/>
      <c r="X830" s="65"/>
      <c r="Y830" s="65"/>
      <c r="Z830" s="66"/>
      <c r="AA830" s="67"/>
      <c r="AB830" s="67"/>
      <c r="AC830" s="68"/>
      <c r="AD830" s="67"/>
      <c r="AE830" s="72"/>
      <c r="AF830" s="34"/>
      <c r="AG830" s="69"/>
      <c r="AH830" s="37"/>
      <c r="AI830" s="37"/>
      <c r="AJ830" s="37"/>
      <c r="AM830" s="70"/>
      <c r="AN830" s="70"/>
      <c r="AO830" s="70"/>
      <c r="AQ830" s="72"/>
      <c r="AR830" s="73"/>
      <c r="AS830" s="51"/>
      <c r="AU830" s="73"/>
      <c r="AV830" s="73"/>
      <c r="AW830" s="110"/>
      <c r="AX830" s="46">
        <f>IF([1]!Contratacion2023[[#This Row],[ADICIÓN/PRÓRROGA]]="NO","N/A",[1]!Contratacion2023[[#This Row],[FECHA FIN PRORROGA]])</f>
        <v>0</v>
      </c>
      <c r="AY830" s="59"/>
      <c r="AZ830" s="59"/>
      <c r="BA830" s="59"/>
      <c r="BB830" s="47"/>
      <c r="BC830" s="59"/>
      <c r="BD830" s="59"/>
      <c r="BE830" s="48">
        <f>[1]!Contratacion2023[[#This Row],[VALOR TOTAL DEL CONTRATO]]-[1]!Contratacion2023[[#This Row],[VALOR VIGENTE]]</f>
        <v>0</v>
      </c>
      <c r="BJ830" s="51"/>
      <c r="BL830" s="73"/>
      <c r="BM830" s="51"/>
    </row>
    <row r="831" spans="1:65" x14ac:dyDescent="0.25">
      <c r="A831" s="53"/>
      <c r="H831" s="203"/>
      <c r="I831" s="57"/>
      <c r="K831" s="58"/>
      <c r="L831" s="59"/>
      <c r="N831" s="59"/>
      <c r="O831" s="61"/>
      <c r="P831" s="55"/>
      <c r="Q831" s="57"/>
      <c r="R831" s="62"/>
      <c r="S831" s="59"/>
      <c r="T831" s="63"/>
      <c r="U831" s="123"/>
      <c r="V831" s="64"/>
      <c r="W831" s="27"/>
      <c r="X831" s="65"/>
      <c r="Y831" s="65"/>
      <c r="Z831" s="66"/>
      <c r="AA831" s="67"/>
      <c r="AB831" s="67"/>
      <c r="AC831" s="68"/>
      <c r="AD831" s="67"/>
      <c r="AE831" s="72"/>
      <c r="AF831" s="34"/>
      <c r="AG831" s="69"/>
      <c r="AH831" s="37"/>
      <c r="AI831" s="37"/>
      <c r="AJ831" s="37"/>
      <c r="AM831" s="70"/>
      <c r="AN831" s="70"/>
      <c r="AO831" s="70"/>
      <c r="AQ831" s="72"/>
      <c r="AR831" s="73"/>
      <c r="AS831" s="51"/>
      <c r="AU831" s="73"/>
      <c r="AV831" s="73"/>
      <c r="AW831" s="110"/>
      <c r="AX831" s="46">
        <f>IF([1]!Contratacion2023[[#This Row],[ADICIÓN/PRÓRROGA]]="NO","N/A",[1]!Contratacion2023[[#This Row],[FECHA FIN PRORROGA]])</f>
        <v>0</v>
      </c>
      <c r="AY831" s="59"/>
      <c r="AZ831" s="59"/>
      <c r="BA831" s="59"/>
      <c r="BB831" s="47"/>
      <c r="BC831" s="59"/>
      <c r="BD831" s="59"/>
      <c r="BE831" s="48">
        <f>[1]!Contratacion2023[[#This Row],[VALOR TOTAL DEL CONTRATO]]-[1]!Contratacion2023[[#This Row],[VALOR VIGENTE]]</f>
        <v>0</v>
      </c>
      <c r="BJ831" s="51"/>
      <c r="BL831" s="73"/>
      <c r="BM831" s="51"/>
    </row>
    <row r="832" spans="1:65" x14ac:dyDescent="0.25">
      <c r="A832" s="53"/>
      <c r="H832" s="203"/>
      <c r="I832" s="57"/>
      <c r="K832" s="58"/>
      <c r="L832" s="59"/>
      <c r="N832" s="59"/>
      <c r="O832" s="61"/>
      <c r="P832" s="55"/>
      <c r="Q832" s="57"/>
      <c r="R832" s="62"/>
      <c r="S832" s="59"/>
      <c r="T832" s="63"/>
      <c r="U832" s="123"/>
      <c r="V832" s="64"/>
      <c r="W832" s="27"/>
      <c r="X832" s="65"/>
      <c r="Y832" s="65"/>
      <c r="Z832" s="66"/>
      <c r="AA832" s="67"/>
      <c r="AB832" s="67"/>
      <c r="AC832" s="68"/>
      <c r="AD832" s="67"/>
      <c r="AE832" s="72"/>
      <c r="AF832" s="34"/>
      <c r="AG832" s="69"/>
      <c r="AH832" s="37"/>
      <c r="AI832" s="37"/>
      <c r="AJ832" s="37"/>
      <c r="AM832" s="70"/>
      <c r="AN832" s="70"/>
      <c r="AO832" s="70"/>
      <c r="AQ832" s="72"/>
      <c r="AR832" s="73"/>
      <c r="AS832" s="51"/>
      <c r="AU832" s="73"/>
      <c r="AV832" s="73"/>
      <c r="AW832" s="110"/>
      <c r="AX832" s="46">
        <f>IF([1]!Contratacion2023[[#This Row],[ADICIÓN/PRÓRROGA]]="NO","N/A",[1]!Contratacion2023[[#This Row],[FECHA FIN PRORROGA]])</f>
        <v>0</v>
      </c>
      <c r="AY832" s="59"/>
      <c r="AZ832" s="59"/>
      <c r="BA832" s="59"/>
      <c r="BB832" s="47"/>
      <c r="BC832" s="59"/>
      <c r="BD832" s="59"/>
      <c r="BE832" s="48">
        <f>[1]!Contratacion2023[[#This Row],[VALOR TOTAL DEL CONTRATO]]-[1]!Contratacion2023[[#This Row],[VALOR VIGENTE]]</f>
        <v>0</v>
      </c>
      <c r="BJ832" s="51"/>
      <c r="BL832" s="73"/>
      <c r="BM832" s="51"/>
    </row>
    <row r="833" spans="1:65" x14ac:dyDescent="0.25">
      <c r="A833" s="53"/>
      <c r="H833" s="203"/>
      <c r="I833" s="57"/>
      <c r="K833" s="58"/>
      <c r="L833" s="59"/>
      <c r="N833" s="59"/>
      <c r="O833" s="61"/>
      <c r="P833" s="55"/>
      <c r="Q833" s="57"/>
      <c r="R833" s="62"/>
      <c r="S833" s="59"/>
      <c r="T833" s="63"/>
      <c r="U833" s="123"/>
      <c r="V833" s="64"/>
      <c r="W833" s="27"/>
      <c r="X833" s="65"/>
      <c r="Y833" s="65"/>
      <c r="Z833" s="66"/>
      <c r="AA833" s="67"/>
      <c r="AB833" s="67"/>
      <c r="AC833" s="68"/>
      <c r="AD833" s="67"/>
      <c r="AE833" s="72"/>
      <c r="AF833" s="34"/>
      <c r="AG833" s="69"/>
      <c r="AH833" s="37"/>
      <c r="AI833" s="37"/>
      <c r="AJ833" s="37"/>
      <c r="AM833" s="70"/>
      <c r="AN833" s="70"/>
      <c r="AO833" s="70"/>
      <c r="AQ833" s="72"/>
      <c r="AR833" s="73"/>
      <c r="AS833" s="51"/>
      <c r="AU833" s="73"/>
      <c r="AV833" s="73"/>
      <c r="AW833" s="110"/>
      <c r="AX833" s="46">
        <f>IF([1]!Contratacion2023[[#This Row],[ADICIÓN/PRÓRROGA]]="NO","N/A",[1]!Contratacion2023[[#This Row],[FECHA FIN PRORROGA]])</f>
        <v>0</v>
      </c>
      <c r="AY833" s="59"/>
      <c r="AZ833" s="59"/>
      <c r="BA833" s="59"/>
      <c r="BB833" s="47"/>
      <c r="BC833" s="59"/>
      <c r="BD833" s="59"/>
      <c r="BE833" s="48">
        <f>[1]!Contratacion2023[[#This Row],[VALOR TOTAL DEL CONTRATO]]-[1]!Contratacion2023[[#This Row],[VALOR VIGENTE]]</f>
        <v>0</v>
      </c>
      <c r="BJ833" s="51"/>
      <c r="BL833" s="73"/>
      <c r="BM833" s="51"/>
    </row>
    <row r="834" spans="1:65" x14ac:dyDescent="0.25">
      <c r="A834" s="53"/>
      <c r="H834" s="203"/>
      <c r="I834" s="57"/>
      <c r="K834" s="58"/>
      <c r="L834" s="59"/>
      <c r="N834" s="59"/>
      <c r="O834" s="61"/>
      <c r="P834" s="55"/>
      <c r="Q834" s="57"/>
      <c r="R834" s="62"/>
      <c r="S834" s="59"/>
      <c r="T834" s="63"/>
      <c r="U834" s="123"/>
      <c r="V834" s="64"/>
      <c r="W834" s="27"/>
      <c r="X834" s="65"/>
      <c r="Y834" s="65"/>
      <c r="Z834" s="66"/>
      <c r="AA834" s="67"/>
      <c r="AB834" s="67"/>
      <c r="AC834" s="68"/>
      <c r="AD834" s="67"/>
      <c r="AE834" s="72"/>
      <c r="AF834" s="34"/>
      <c r="AG834" s="69"/>
      <c r="AH834" s="37"/>
      <c r="AI834" s="37"/>
      <c r="AJ834" s="37"/>
      <c r="AM834" s="70"/>
      <c r="AN834" s="70"/>
      <c r="AO834" s="70"/>
      <c r="AQ834" s="72"/>
      <c r="AR834" s="73"/>
      <c r="AS834" s="51"/>
      <c r="AU834" s="73"/>
      <c r="AV834" s="73"/>
      <c r="AW834" s="110"/>
      <c r="AX834" s="46">
        <f>IF([1]!Contratacion2023[[#This Row],[ADICIÓN/PRÓRROGA]]="NO","N/A",[1]!Contratacion2023[[#This Row],[FECHA FIN PRORROGA]])</f>
        <v>0</v>
      </c>
      <c r="AY834" s="59"/>
      <c r="AZ834" s="59"/>
      <c r="BA834" s="59"/>
      <c r="BB834" s="47"/>
      <c r="BC834" s="59"/>
      <c r="BD834" s="59"/>
      <c r="BE834" s="48">
        <f>[1]!Contratacion2023[[#This Row],[VALOR TOTAL DEL CONTRATO]]-[1]!Contratacion2023[[#This Row],[VALOR VIGENTE]]</f>
        <v>0</v>
      </c>
      <c r="BJ834" s="51"/>
      <c r="BL834" s="73"/>
      <c r="BM834" s="51"/>
    </row>
    <row r="835" spans="1:65" x14ac:dyDescent="0.25">
      <c r="A835" s="53"/>
      <c r="H835" s="203"/>
      <c r="I835" s="57"/>
      <c r="K835" s="58"/>
      <c r="L835" s="59"/>
      <c r="N835" s="59"/>
      <c r="O835" s="61"/>
      <c r="P835" s="55"/>
      <c r="Q835" s="57"/>
      <c r="R835" s="62"/>
      <c r="S835" s="59"/>
      <c r="T835" s="63"/>
      <c r="U835" s="123"/>
      <c r="V835" s="64"/>
      <c r="W835" s="27"/>
      <c r="X835" s="65"/>
      <c r="Y835" s="65"/>
      <c r="Z835" s="66"/>
      <c r="AA835" s="67"/>
      <c r="AB835" s="67"/>
      <c r="AC835" s="68"/>
      <c r="AD835" s="67"/>
      <c r="AE835" s="72"/>
      <c r="AF835" s="34"/>
      <c r="AG835" s="69"/>
      <c r="AH835" s="37"/>
      <c r="AI835" s="37"/>
      <c r="AJ835" s="37"/>
      <c r="AM835" s="70"/>
      <c r="AN835" s="70"/>
      <c r="AO835" s="70"/>
      <c r="AQ835" s="72"/>
      <c r="AR835" s="73"/>
      <c r="AS835" s="51"/>
      <c r="AU835" s="73"/>
      <c r="AV835" s="73"/>
      <c r="AW835" s="110"/>
      <c r="AX835" s="46">
        <f>IF([1]!Contratacion2023[[#This Row],[ADICIÓN/PRÓRROGA]]="NO","N/A",[1]!Contratacion2023[[#This Row],[FECHA FIN PRORROGA]])</f>
        <v>0</v>
      </c>
      <c r="AY835" s="59"/>
      <c r="AZ835" s="59"/>
      <c r="BA835" s="59"/>
      <c r="BB835" s="47"/>
      <c r="BC835" s="59"/>
      <c r="BD835" s="59"/>
      <c r="BE835" s="48">
        <f>[1]!Contratacion2023[[#This Row],[VALOR TOTAL DEL CONTRATO]]-[1]!Contratacion2023[[#This Row],[VALOR VIGENTE]]</f>
        <v>0</v>
      </c>
      <c r="BJ835" s="51"/>
      <c r="BL835" s="73"/>
      <c r="BM835" s="51"/>
    </row>
    <row r="836" spans="1:65" x14ac:dyDescent="0.25">
      <c r="A836" s="53"/>
      <c r="H836" s="203"/>
      <c r="I836" s="57"/>
      <c r="K836" s="58"/>
      <c r="L836" s="59"/>
      <c r="N836" s="59"/>
      <c r="O836" s="61"/>
      <c r="P836" s="55"/>
      <c r="Q836" s="57"/>
      <c r="R836" s="62"/>
      <c r="S836" s="59"/>
      <c r="T836" s="63"/>
      <c r="U836" s="123"/>
      <c r="V836" s="64"/>
      <c r="W836" s="27"/>
      <c r="X836" s="65"/>
      <c r="Y836" s="65"/>
      <c r="Z836" s="66"/>
      <c r="AA836" s="67"/>
      <c r="AB836" s="67"/>
      <c r="AC836" s="68"/>
      <c r="AD836" s="67"/>
      <c r="AE836" s="72"/>
      <c r="AF836" s="34"/>
      <c r="AG836" s="69"/>
      <c r="AH836" s="37"/>
      <c r="AI836" s="37"/>
      <c r="AJ836" s="37"/>
      <c r="AM836" s="70"/>
      <c r="AN836" s="70"/>
      <c r="AO836" s="70"/>
      <c r="AQ836" s="72"/>
      <c r="AR836" s="73"/>
      <c r="AS836" s="51"/>
      <c r="AU836" s="73"/>
      <c r="AV836" s="73"/>
      <c r="AW836" s="110"/>
      <c r="AX836" s="46">
        <f>IF([1]!Contratacion2023[[#This Row],[ADICIÓN/PRÓRROGA]]="NO","N/A",[1]!Contratacion2023[[#This Row],[FECHA FIN PRORROGA]])</f>
        <v>0</v>
      </c>
      <c r="AY836" s="59"/>
      <c r="AZ836" s="59"/>
      <c r="BA836" s="59"/>
      <c r="BB836" s="47"/>
      <c r="BC836" s="59"/>
      <c r="BD836" s="59"/>
      <c r="BE836" s="48">
        <f>[1]!Contratacion2023[[#This Row],[VALOR TOTAL DEL CONTRATO]]-[1]!Contratacion2023[[#This Row],[VALOR VIGENTE]]</f>
        <v>0</v>
      </c>
      <c r="BJ836" s="51"/>
      <c r="BL836" s="73"/>
      <c r="BM836" s="51"/>
    </row>
    <row r="837" spans="1:65" x14ac:dyDescent="0.25">
      <c r="A837" s="53"/>
      <c r="H837" s="203"/>
      <c r="I837" s="57"/>
      <c r="K837" s="58"/>
      <c r="L837" s="59"/>
      <c r="N837" s="59"/>
      <c r="O837" s="61"/>
      <c r="P837" s="55"/>
      <c r="Q837" s="57"/>
      <c r="R837" s="62"/>
      <c r="S837" s="59"/>
      <c r="T837" s="63"/>
      <c r="U837" s="123"/>
      <c r="V837" s="64"/>
      <c r="W837" s="27"/>
      <c r="X837" s="65"/>
      <c r="Y837" s="65"/>
      <c r="Z837" s="66"/>
      <c r="AA837" s="67"/>
      <c r="AB837" s="67"/>
      <c r="AC837" s="68"/>
      <c r="AD837" s="67"/>
      <c r="AE837" s="72"/>
      <c r="AF837" s="34"/>
      <c r="AG837" s="69"/>
      <c r="AH837" s="37"/>
      <c r="AI837" s="37"/>
      <c r="AJ837" s="37"/>
      <c r="AM837" s="70"/>
      <c r="AN837" s="70"/>
      <c r="AO837" s="70"/>
      <c r="AQ837" s="72"/>
      <c r="AR837" s="73"/>
      <c r="AS837" s="51"/>
      <c r="AU837" s="73"/>
      <c r="AV837" s="73"/>
      <c r="AW837" s="110"/>
      <c r="AX837" s="46">
        <f>IF([1]!Contratacion2023[[#This Row],[ADICIÓN/PRÓRROGA]]="NO","N/A",[1]!Contratacion2023[[#This Row],[FECHA FIN PRORROGA]])</f>
        <v>0</v>
      </c>
      <c r="AY837" s="59"/>
      <c r="AZ837" s="59"/>
      <c r="BA837" s="59"/>
      <c r="BB837" s="47"/>
      <c r="BC837" s="59"/>
      <c r="BD837" s="59"/>
      <c r="BE837" s="48">
        <f>[1]!Contratacion2023[[#This Row],[VALOR TOTAL DEL CONTRATO]]-[1]!Contratacion2023[[#This Row],[VALOR VIGENTE]]</f>
        <v>0</v>
      </c>
      <c r="BJ837" s="51"/>
      <c r="BL837" s="73"/>
      <c r="BM837" s="51"/>
    </row>
    <row r="838" spans="1:65" x14ac:dyDescent="0.25">
      <c r="A838" s="53"/>
      <c r="H838" s="203"/>
      <c r="I838" s="57"/>
      <c r="K838" s="58"/>
      <c r="L838" s="59"/>
      <c r="N838" s="59"/>
      <c r="O838" s="61"/>
      <c r="P838" s="55"/>
      <c r="Q838" s="57"/>
      <c r="R838" s="62"/>
      <c r="S838" s="59"/>
      <c r="T838" s="63"/>
      <c r="U838" s="123"/>
      <c r="V838" s="64"/>
      <c r="W838" s="27"/>
      <c r="X838" s="65"/>
      <c r="Y838" s="65"/>
      <c r="Z838" s="66"/>
      <c r="AA838" s="67"/>
      <c r="AB838" s="67"/>
      <c r="AC838" s="68"/>
      <c r="AD838" s="67"/>
      <c r="AE838" s="72"/>
      <c r="AF838" s="34"/>
      <c r="AG838" s="69"/>
      <c r="AH838" s="37"/>
      <c r="AI838" s="37"/>
      <c r="AJ838" s="37"/>
      <c r="AM838" s="70"/>
      <c r="AN838" s="70"/>
      <c r="AO838" s="70"/>
      <c r="AQ838" s="72"/>
      <c r="AR838" s="73"/>
      <c r="AS838" s="51"/>
      <c r="AU838" s="73"/>
      <c r="AV838" s="73"/>
      <c r="AW838" s="110"/>
      <c r="AX838" s="46">
        <f>IF([1]!Contratacion2023[[#This Row],[ADICIÓN/PRÓRROGA]]="NO","N/A",[1]!Contratacion2023[[#This Row],[FECHA FIN PRORROGA]])</f>
        <v>0</v>
      </c>
      <c r="AY838" s="59"/>
      <c r="AZ838" s="59"/>
      <c r="BA838" s="59"/>
      <c r="BB838" s="47"/>
      <c r="BC838" s="59"/>
      <c r="BD838" s="59"/>
      <c r="BE838" s="48">
        <f>[1]!Contratacion2023[[#This Row],[VALOR TOTAL DEL CONTRATO]]-[1]!Contratacion2023[[#This Row],[VALOR VIGENTE]]</f>
        <v>0</v>
      </c>
      <c r="BJ838" s="51"/>
      <c r="BL838" s="73"/>
      <c r="BM838" s="51"/>
    </row>
    <row r="839" spans="1:65" x14ac:dyDescent="0.25">
      <c r="A839" s="53"/>
      <c r="H839" s="203"/>
      <c r="I839" s="57"/>
      <c r="K839" s="58"/>
      <c r="L839" s="59"/>
      <c r="N839" s="59"/>
      <c r="O839" s="61"/>
      <c r="P839" s="55"/>
      <c r="Q839" s="57"/>
      <c r="R839" s="62"/>
      <c r="S839" s="59"/>
      <c r="T839" s="63"/>
      <c r="U839" s="123"/>
      <c r="V839" s="64"/>
      <c r="W839" s="27"/>
      <c r="X839" s="65"/>
      <c r="Y839" s="65"/>
      <c r="Z839" s="66"/>
      <c r="AA839" s="67"/>
      <c r="AB839" s="67"/>
      <c r="AC839" s="68"/>
      <c r="AD839" s="67"/>
      <c r="AE839" s="72"/>
      <c r="AF839" s="34"/>
      <c r="AG839" s="69"/>
      <c r="AH839" s="37"/>
      <c r="AI839" s="37"/>
      <c r="AJ839" s="37"/>
      <c r="AM839" s="70"/>
      <c r="AN839" s="70"/>
      <c r="AO839" s="70"/>
      <c r="AQ839" s="72"/>
      <c r="AR839" s="73"/>
      <c r="AS839" s="51"/>
      <c r="AU839" s="73"/>
      <c r="AV839" s="73"/>
      <c r="AW839" s="110"/>
      <c r="AX839" s="46">
        <f>IF([1]!Contratacion2023[[#This Row],[ADICIÓN/PRÓRROGA]]="NO","N/A",[1]!Contratacion2023[[#This Row],[FECHA FIN PRORROGA]])</f>
        <v>0</v>
      </c>
      <c r="AY839" s="59"/>
      <c r="AZ839" s="59"/>
      <c r="BA839" s="59"/>
      <c r="BB839" s="47"/>
      <c r="BC839" s="59"/>
      <c r="BD839" s="59"/>
      <c r="BE839" s="48">
        <f>[1]!Contratacion2023[[#This Row],[VALOR TOTAL DEL CONTRATO]]-[1]!Contratacion2023[[#This Row],[VALOR VIGENTE]]</f>
        <v>0</v>
      </c>
      <c r="BJ839" s="51"/>
      <c r="BL839" s="73"/>
      <c r="BM839" s="51"/>
    </row>
    <row r="840" spans="1:65" x14ac:dyDescent="0.25">
      <c r="A840" s="53"/>
      <c r="H840" s="203"/>
      <c r="I840" s="57"/>
      <c r="K840" s="58"/>
      <c r="L840" s="59"/>
      <c r="N840" s="59"/>
      <c r="O840" s="61"/>
      <c r="P840" s="55"/>
      <c r="Q840" s="57"/>
      <c r="R840" s="62"/>
      <c r="S840" s="59"/>
      <c r="T840" s="63"/>
      <c r="U840" s="123"/>
      <c r="V840" s="64"/>
      <c r="W840" s="27"/>
      <c r="X840" s="65"/>
      <c r="Y840" s="65"/>
      <c r="Z840" s="66"/>
      <c r="AA840" s="67"/>
      <c r="AB840" s="67"/>
      <c r="AC840" s="68"/>
      <c r="AD840" s="67"/>
      <c r="AE840" s="72"/>
      <c r="AF840" s="34"/>
      <c r="AG840" s="69"/>
      <c r="AH840" s="37"/>
      <c r="AI840" s="37"/>
      <c r="AJ840" s="37"/>
      <c r="AM840" s="70"/>
      <c r="AN840" s="70"/>
      <c r="AO840" s="70"/>
      <c r="AQ840" s="72"/>
      <c r="AR840" s="73"/>
      <c r="AS840" s="51"/>
      <c r="AU840" s="73"/>
      <c r="AV840" s="73"/>
      <c r="AW840" s="110"/>
      <c r="AX840" s="46">
        <f>IF([1]!Contratacion2023[[#This Row],[ADICIÓN/PRÓRROGA]]="NO","N/A",[1]!Contratacion2023[[#This Row],[FECHA FIN PRORROGA]])</f>
        <v>0</v>
      </c>
      <c r="AY840" s="59"/>
      <c r="AZ840" s="59"/>
      <c r="BA840" s="59"/>
      <c r="BB840" s="47"/>
      <c r="BC840" s="59"/>
      <c r="BD840" s="59"/>
      <c r="BE840" s="48">
        <f>[1]!Contratacion2023[[#This Row],[VALOR TOTAL DEL CONTRATO]]-[1]!Contratacion2023[[#This Row],[VALOR VIGENTE]]</f>
        <v>0</v>
      </c>
      <c r="BJ840" s="51"/>
      <c r="BL840" s="73"/>
      <c r="BM840" s="51"/>
    </row>
    <row r="841" spans="1:65" x14ac:dyDescent="0.25">
      <c r="A841" s="53"/>
      <c r="H841" s="203"/>
      <c r="I841" s="57"/>
      <c r="K841" s="58"/>
      <c r="L841" s="59"/>
      <c r="N841" s="59"/>
      <c r="O841" s="61"/>
      <c r="P841" s="55"/>
      <c r="Q841" s="57"/>
      <c r="R841" s="62"/>
      <c r="S841" s="59"/>
      <c r="T841" s="63"/>
      <c r="U841" s="123"/>
      <c r="V841" s="64"/>
      <c r="W841" s="27"/>
      <c r="X841" s="65"/>
      <c r="Y841" s="65"/>
      <c r="Z841" s="66"/>
      <c r="AA841" s="67"/>
      <c r="AB841" s="67"/>
      <c r="AC841" s="68"/>
      <c r="AD841" s="67"/>
      <c r="AE841" s="72"/>
      <c r="AF841" s="34"/>
      <c r="AG841" s="69"/>
      <c r="AH841" s="37"/>
      <c r="AI841" s="37"/>
      <c r="AJ841" s="37"/>
      <c r="AM841" s="70"/>
      <c r="AN841" s="70"/>
      <c r="AO841" s="70"/>
      <c r="AQ841" s="72"/>
      <c r="AR841" s="73"/>
      <c r="AS841" s="51"/>
      <c r="AU841" s="73"/>
      <c r="AV841" s="73"/>
      <c r="AW841" s="110"/>
      <c r="AX841" s="46">
        <f>IF([1]!Contratacion2023[[#This Row],[ADICIÓN/PRÓRROGA]]="NO","N/A",[1]!Contratacion2023[[#This Row],[FECHA FIN PRORROGA]])</f>
        <v>0</v>
      </c>
      <c r="AY841" s="59"/>
      <c r="AZ841" s="59"/>
      <c r="BA841" s="59"/>
      <c r="BB841" s="47"/>
      <c r="BC841" s="59"/>
      <c r="BD841" s="59"/>
      <c r="BE841" s="48">
        <f>[1]!Contratacion2023[[#This Row],[VALOR TOTAL DEL CONTRATO]]-[1]!Contratacion2023[[#This Row],[VALOR VIGENTE]]</f>
        <v>0</v>
      </c>
      <c r="BJ841" s="51"/>
      <c r="BL841" s="73"/>
      <c r="BM841" s="51"/>
    </row>
    <row r="842" spans="1:65" x14ac:dyDescent="0.25">
      <c r="A842" s="53"/>
      <c r="H842" s="203"/>
      <c r="I842" s="57"/>
      <c r="K842" s="58"/>
      <c r="L842" s="59"/>
      <c r="N842" s="59"/>
      <c r="O842" s="61"/>
      <c r="P842" s="55"/>
      <c r="Q842" s="57"/>
      <c r="R842" s="62"/>
      <c r="S842" s="59"/>
      <c r="T842" s="63"/>
      <c r="U842" s="123"/>
      <c r="V842" s="64"/>
      <c r="W842" s="27"/>
      <c r="X842" s="65"/>
      <c r="Y842" s="65"/>
      <c r="Z842" s="66"/>
      <c r="AA842" s="67"/>
      <c r="AB842" s="67"/>
      <c r="AC842" s="68"/>
      <c r="AD842" s="67"/>
      <c r="AE842" s="72"/>
      <c r="AF842" s="34"/>
      <c r="AG842" s="69"/>
      <c r="AH842" s="37"/>
      <c r="AI842" s="37"/>
      <c r="AJ842" s="37"/>
      <c r="AM842" s="70"/>
      <c r="AN842" s="70"/>
      <c r="AO842" s="70"/>
      <c r="AQ842" s="72"/>
      <c r="AR842" s="73"/>
      <c r="AS842" s="51"/>
      <c r="AU842" s="73"/>
      <c r="AV842" s="73"/>
      <c r="AW842" s="110"/>
      <c r="AX842" s="46">
        <f>IF([1]!Contratacion2023[[#This Row],[ADICIÓN/PRÓRROGA]]="NO","N/A",[1]!Contratacion2023[[#This Row],[FECHA FIN PRORROGA]])</f>
        <v>0</v>
      </c>
      <c r="AY842" s="59"/>
      <c r="AZ842" s="59"/>
      <c r="BA842" s="59"/>
      <c r="BB842" s="47"/>
      <c r="BC842" s="59"/>
      <c r="BD842" s="59"/>
      <c r="BE842" s="48">
        <f>[1]!Contratacion2023[[#This Row],[VALOR TOTAL DEL CONTRATO]]-[1]!Contratacion2023[[#This Row],[VALOR VIGENTE]]</f>
        <v>0</v>
      </c>
      <c r="BJ842" s="51"/>
      <c r="BL842" s="73"/>
      <c r="BM842" s="51"/>
    </row>
    <row r="843" spans="1:65" x14ac:dyDescent="0.25">
      <c r="A843" s="53"/>
      <c r="H843" s="203"/>
      <c r="I843" s="57"/>
      <c r="K843" s="58"/>
      <c r="L843" s="59"/>
      <c r="N843" s="59"/>
      <c r="O843" s="61"/>
      <c r="P843" s="55"/>
      <c r="Q843" s="57"/>
      <c r="R843" s="62"/>
      <c r="S843" s="59"/>
      <c r="T843" s="63"/>
      <c r="U843" s="123"/>
      <c r="V843" s="64"/>
      <c r="W843" s="27"/>
      <c r="X843" s="65"/>
      <c r="Y843" s="65"/>
      <c r="Z843" s="66"/>
      <c r="AA843" s="67"/>
      <c r="AB843" s="67"/>
      <c r="AC843" s="68"/>
      <c r="AD843" s="67"/>
      <c r="AE843" s="72"/>
      <c r="AF843" s="34"/>
      <c r="AG843" s="69"/>
      <c r="AH843" s="37"/>
      <c r="AI843" s="37"/>
      <c r="AJ843" s="37"/>
      <c r="AM843" s="70"/>
      <c r="AN843" s="70"/>
      <c r="AO843" s="70"/>
      <c r="AQ843" s="72"/>
      <c r="AR843" s="73"/>
      <c r="AS843" s="51"/>
      <c r="AU843" s="73"/>
      <c r="AV843" s="73"/>
      <c r="AW843" s="110"/>
      <c r="AX843" s="46">
        <f>IF([1]!Contratacion2023[[#This Row],[ADICIÓN/PRÓRROGA]]="NO","N/A",[1]!Contratacion2023[[#This Row],[FECHA FIN PRORROGA]])</f>
        <v>0</v>
      </c>
      <c r="AY843" s="59"/>
      <c r="AZ843" s="59"/>
      <c r="BA843" s="59"/>
      <c r="BB843" s="47"/>
      <c r="BC843" s="59"/>
      <c r="BD843" s="59"/>
      <c r="BE843" s="48">
        <f>[1]!Contratacion2023[[#This Row],[VALOR TOTAL DEL CONTRATO]]-[1]!Contratacion2023[[#This Row],[VALOR VIGENTE]]</f>
        <v>0</v>
      </c>
      <c r="BJ843" s="51"/>
      <c r="BL843" s="73"/>
      <c r="BM843" s="51"/>
    </row>
    <row r="844" spans="1:65" x14ac:dyDescent="0.25">
      <c r="A844" s="53"/>
      <c r="H844" s="203"/>
      <c r="I844" s="57"/>
      <c r="K844" s="58"/>
      <c r="L844" s="59"/>
      <c r="N844" s="59"/>
      <c r="O844" s="61"/>
      <c r="P844" s="55"/>
      <c r="Q844" s="57"/>
      <c r="R844" s="62"/>
      <c r="S844" s="59"/>
      <c r="T844" s="63"/>
      <c r="U844" s="123"/>
      <c r="V844" s="64"/>
      <c r="W844" s="27"/>
      <c r="X844" s="65"/>
      <c r="Y844" s="65"/>
      <c r="Z844" s="66"/>
      <c r="AA844" s="67"/>
      <c r="AB844" s="67"/>
      <c r="AC844" s="68"/>
      <c r="AD844" s="67"/>
      <c r="AE844" s="72"/>
      <c r="AF844" s="34"/>
      <c r="AG844" s="69"/>
      <c r="AH844" s="37"/>
      <c r="AI844" s="37"/>
      <c r="AJ844" s="37"/>
      <c r="AM844" s="70"/>
      <c r="AN844" s="70"/>
      <c r="AO844" s="70"/>
      <c r="AQ844" s="72"/>
      <c r="AR844" s="73"/>
      <c r="AS844" s="51"/>
      <c r="AU844" s="73"/>
      <c r="AV844" s="73"/>
      <c r="AW844" s="110"/>
      <c r="AX844" s="46">
        <f>IF([1]!Contratacion2023[[#This Row],[ADICIÓN/PRÓRROGA]]="NO","N/A",[1]!Contratacion2023[[#This Row],[FECHA FIN PRORROGA]])</f>
        <v>0</v>
      </c>
      <c r="AY844" s="59"/>
      <c r="AZ844" s="59"/>
      <c r="BA844" s="59"/>
      <c r="BB844" s="47"/>
      <c r="BC844" s="59"/>
      <c r="BD844" s="59"/>
      <c r="BE844" s="48">
        <f>[1]!Contratacion2023[[#This Row],[VALOR TOTAL DEL CONTRATO]]-[1]!Contratacion2023[[#This Row],[VALOR VIGENTE]]</f>
        <v>0</v>
      </c>
      <c r="BJ844" s="51"/>
      <c r="BL844" s="73"/>
      <c r="BM844" s="51"/>
    </row>
    <row r="845" spans="1:65" x14ac:dyDescent="0.25">
      <c r="A845" s="53"/>
      <c r="H845" s="203"/>
      <c r="I845" s="57"/>
      <c r="K845" s="58"/>
      <c r="L845" s="59"/>
      <c r="N845" s="59"/>
      <c r="O845" s="61"/>
      <c r="P845" s="55"/>
      <c r="Q845" s="57"/>
      <c r="R845" s="62"/>
      <c r="S845" s="59"/>
      <c r="T845" s="63"/>
      <c r="U845" s="123"/>
      <c r="V845" s="64"/>
      <c r="W845" s="27"/>
      <c r="X845" s="65"/>
      <c r="Y845" s="65"/>
      <c r="Z845" s="66"/>
      <c r="AA845" s="67"/>
      <c r="AB845" s="67"/>
      <c r="AC845" s="68"/>
      <c r="AD845" s="67"/>
      <c r="AE845" s="72"/>
      <c r="AF845" s="34"/>
      <c r="AG845" s="69"/>
      <c r="AH845" s="37"/>
      <c r="AI845" s="37"/>
      <c r="AJ845" s="37"/>
      <c r="AM845" s="70"/>
      <c r="AN845" s="70"/>
      <c r="AO845" s="70"/>
      <c r="AQ845" s="72"/>
      <c r="AR845" s="73"/>
      <c r="AS845" s="51"/>
      <c r="AU845" s="73"/>
      <c r="AV845" s="73"/>
      <c r="AW845" s="110"/>
      <c r="AX845" s="46">
        <f>IF([1]!Contratacion2023[[#This Row],[ADICIÓN/PRÓRROGA]]="NO","N/A",[1]!Contratacion2023[[#This Row],[FECHA FIN PRORROGA]])</f>
        <v>0</v>
      </c>
      <c r="AY845" s="59"/>
      <c r="AZ845" s="59"/>
      <c r="BA845" s="59"/>
      <c r="BB845" s="47"/>
      <c r="BC845" s="59"/>
      <c r="BD845" s="59"/>
      <c r="BE845" s="48">
        <f>[1]!Contratacion2023[[#This Row],[VALOR TOTAL DEL CONTRATO]]-[1]!Contratacion2023[[#This Row],[VALOR VIGENTE]]</f>
        <v>0</v>
      </c>
      <c r="BJ845" s="51"/>
      <c r="BL845" s="73"/>
      <c r="BM845" s="51"/>
    </row>
    <row r="846" spans="1:65" x14ac:dyDescent="0.25">
      <c r="A846" s="53"/>
      <c r="H846" s="203"/>
      <c r="I846" s="57"/>
      <c r="K846" s="58"/>
      <c r="L846" s="59"/>
      <c r="N846" s="59"/>
      <c r="O846" s="61"/>
      <c r="P846" s="55"/>
      <c r="Q846" s="57"/>
      <c r="R846" s="62"/>
      <c r="S846" s="59"/>
      <c r="T846" s="63"/>
      <c r="U846" s="123"/>
      <c r="V846" s="64"/>
      <c r="W846" s="27"/>
      <c r="X846" s="65"/>
      <c r="Y846" s="65"/>
      <c r="Z846" s="66"/>
      <c r="AA846" s="67"/>
      <c r="AB846" s="67"/>
      <c r="AC846" s="68"/>
      <c r="AD846" s="67"/>
      <c r="AE846" s="72"/>
      <c r="AF846" s="34"/>
      <c r="AG846" s="69"/>
      <c r="AH846" s="37"/>
      <c r="AI846" s="37"/>
      <c r="AJ846" s="37"/>
      <c r="AM846" s="70"/>
      <c r="AN846" s="70"/>
      <c r="AO846" s="70"/>
      <c r="AQ846" s="72"/>
      <c r="AR846" s="73"/>
      <c r="AS846" s="51"/>
      <c r="AU846" s="73"/>
      <c r="AV846" s="73"/>
      <c r="AW846" s="110"/>
      <c r="AX846" s="46">
        <f>IF([1]!Contratacion2023[[#This Row],[ADICIÓN/PRÓRROGA]]="NO","N/A",[1]!Contratacion2023[[#This Row],[FECHA FIN PRORROGA]])</f>
        <v>0</v>
      </c>
      <c r="AY846" s="59"/>
      <c r="AZ846" s="59"/>
      <c r="BA846" s="59"/>
      <c r="BB846" s="47"/>
      <c r="BC846" s="59"/>
      <c r="BD846" s="59"/>
      <c r="BE846" s="48">
        <f>[1]!Contratacion2023[[#This Row],[VALOR TOTAL DEL CONTRATO]]-[1]!Contratacion2023[[#This Row],[VALOR VIGENTE]]</f>
        <v>0</v>
      </c>
      <c r="BJ846" s="51"/>
      <c r="BL846" s="73"/>
      <c r="BM846" s="51"/>
    </row>
    <row r="847" spans="1:65" x14ac:dyDescent="0.25">
      <c r="A847" s="53"/>
      <c r="H847" s="203"/>
      <c r="I847" s="57"/>
      <c r="K847" s="58"/>
      <c r="L847" s="59"/>
      <c r="N847" s="59"/>
      <c r="O847" s="61"/>
      <c r="P847" s="55"/>
      <c r="Q847" s="57"/>
      <c r="R847" s="62"/>
      <c r="S847" s="59"/>
      <c r="T847" s="63"/>
      <c r="U847" s="123"/>
      <c r="V847" s="64"/>
      <c r="W847" s="27"/>
      <c r="X847" s="65"/>
      <c r="Y847" s="65"/>
      <c r="Z847" s="66"/>
      <c r="AA847" s="67"/>
      <c r="AB847" s="67"/>
      <c r="AC847" s="68"/>
      <c r="AD847" s="67"/>
      <c r="AE847" s="72"/>
      <c r="AF847" s="34"/>
      <c r="AG847" s="69"/>
      <c r="AH847" s="37"/>
      <c r="AI847" s="37"/>
      <c r="AJ847" s="37"/>
      <c r="AM847" s="70"/>
      <c r="AN847" s="70"/>
      <c r="AO847" s="70"/>
      <c r="AQ847" s="72"/>
      <c r="AR847" s="73"/>
      <c r="AS847" s="51"/>
      <c r="AU847" s="73"/>
      <c r="AV847" s="73"/>
      <c r="AW847" s="110"/>
      <c r="AX847" s="46">
        <f>IF([1]!Contratacion2023[[#This Row],[ADICIÓN/PRÓRROGA]]="NO","N/A",[1]!Contratacion2023[[#This Row],[FECHA FIN PRORROGA]])</f>
        <v>0</v>
      </c>
      <c r="AY847" s="59"/>
      <c r="AZ847" s="59"/>
      <c r="BA847" s="59"/>
      <c r="BB847" s="47"/>
      <c r="BC847" s="59"/>
      <c r="BD847" s="59"/>
      <c r="BE847" s="48">
        <f>[1]!Contratacion2023[[#This Row],[VALOR TOTAL DEL CONTRATO]]-[1]!Contratacion2023[[#This Row],[VALOR VIGENTE]]</f>
        <v>0</v>
      </c>
      <c r="BJ847" s="51"/>
      <c r="BL847" s="73"/>
      <c r="BM847" s="51"/>
    </row>
    <row r="848" spans="1:65" x14ac:dyDescent="0.25">
      <c r="A848" s="53"/>
      <c r="H848" s="203"/>
      <c r="I848" s="57"/>
      <c r="K848" s="58"/>
      <c r="L848" s="59"/>
      <c r="N848" s="59"/>
      <c r="O848" s="61"/>
      <c r="P848" s="55"/>
      <c r="Q848" s="57"/>
      <c r="R848" s="62"/>
      <c r="S848" s="59"/>
      <c r="T848" s="63"/>
      <c r="U848" s="123"/>
      <c r="V848" s="64"/>
      <c r="W848" s="27"/>
      <c r="X848" s="65"/>
      <c r="Y848" s="65"/>
      <c r="Z848" s="66"/>
      <c r="AA848" s="67"/>
      <c r="AB848" s="67"/>
      <c r="AC848" s="68"/>
      <c r="AD848" s="67"/>
      <c r="AE848" s="72"/>
      <c r="AF848" s="34"/>
      <c r="AG848" s="69"/>
      <c r="AH848" s="37"/>
      <c r="AI848" s="37"/>
      <c r="AJ848" s="37"/>
      <c r="AM848" s="70"/>
      <c r="AN848" s="70"/>
      <c r="AO848" s="70"/>
      <c r="AQ848" s="72"/>
      <c r="AR848" s="73"/>
      <c r="AS848" s="51"/>
      <c r="AU848" s="73"/>
      <c r="AV848" s="73"/>
      <c r="AW848" s="110"/>
      <c r="AX848" s="46">
        <f>IF([1]!Contratacion2023[[#This Row],[ADICIÓN/PRÓRROGA]]="NO","N/A",[1]!Contratacion2023[[#This Row],[FECHA FIN PRORROGA]])</f>
        <v>0</v>
      </c>
      <c r="AY848" s="59"/>
      <c r="AZ848" s="59"/>
      <c r="BA848" s="59"/>
      <c r="BB848" s="47"/>
      <c r="BC848" s="59"/>
      <c r="BD848" s="59"/>
      <c r="BE848" s="48">
        <f>[1]!Contratacion2023[[#This Row],[VALOR TOTAL DEL CONTRATO]]-[1]!Contratacion2023[[#This Row],[VALOR VIGENTE]]</f>
        <v>0</v>
      </c>
      <c r="BJ848" s="51"/>
      <c r="BL848" s="73"/>
      <c r="BM848" s="51"/>
    </row>
    <row r="849" spans="1:65" x14ac:dyDescent="0.25">
      <c r="A849" s="53"/>
      <c r="H849" s="203"/>
      <c r="I849" s="57"/>
      <c r="K849" s="58"/>
      <c r="L849" s="59"/>
      <c r="N849" s="59"/>
      <c r="O849" s="61"/>
      <c r="P849" s="55"/>
      <c r="Q849" s="57"/>
      <c r="R849" s="62"/>
      <c r="S849" s="59"/>
      <c r="T849" s="63"/>
      <c r="U849" s="123"/>
      <c r="V849" s="64"/>
      <c r="W849" s="27"/>
      <c r="X849" s="65"/>
      <c r="Y849" s="65"/>
      <c r="Z849" s="66"/>
      <c r="AA849" s="67"/>
      <c r="AB849" s="67"/>
      <c r="AC849" s="68"/>
      <c r="AD849" s="67"/>
      <c r="AE849" s="72"/>
      <c r="AF849" s="34"/>
      <c r="AG849" s="69"/>
      <c r="AH849" s="37"/>
      <c r="AI849" s="37"/>
      <c r="AJ849" s="37"/>
      <c r="AM849" s="70"/>
      <c r="AN849" s="70"/>
      <c r="AO849" s="70"/>
      <c r="AQ849" s="72"/>
      <c r="AR849" s="73"/>
      <c r="AS849" s="51"/>
      <c r="AU849" s="73"/>
      <c r="AV849" s="73"/>
      <c r="AW849" s="110"/>
      <c r="AX849" s="46">
        <f>IF([1]!Contratacion2023[[#This Row],[ADICIÓN/PRÓRROGA]]="NO","N/A",[1]!Contratacion2023[[#This Row],[FECHA FIN PRORROGA]])</f>
        <v>0</v>
      </c>
      <c r="AY849" s="59"/>
      <c r="AZ849" s="59"/>
      <c r="BA849" s="59"/>
      <c r="BB849" s="47"/>
      <c r="BC849" s="59"/>
      <c r="BD849" s="59"/>
      <c r="BE849" s="48">
        <f>[1]!Contratacion2023[[#This Row],[VALOR TOTAL DEL CONTRATO]]-[1]!Contratacion2023[[#This Row],[VALOR VIGENTE]]</f>
        <v>0</v>
      </c>
      <c r="BJ849" s="51"/>
      <c r="BL849" s="73"/>
      <c r="BM849" s="51"/>
    </row>
    <row r="850" spans="1:65" x14ac:dyDescent="0.25">
      <c r="A850" s="53"/>
      <c r="H850" s="203"/>
      <c r="I850" s="57"/>
      <c r="K850" s="58"/>
      <c r="L850" s="59"/>
      <c r="N850" s="59"/>
      <c r="O850" s="61"/>
      <c r="P850" s="55"/>
      <c r="Q850" s="57"/>
      <c r="R850" s="62"/>
      <c r="S850" s="59"/>
      <c r="T850" s="63"/>
      <c r="U850" s="123"/>
      <c r="V850" s="64"/>
      <c r="W850" s="27"/>
      <c r="X850" s="65"/>
      <c r="Y850" s="65"/>
      <c r="Z850" s="66"/>
      <c r="AA850" s="67"/>
      <c r="AB850" s="67"/>
      <c r="AC850" s="68"/>
      <c r="AD850" s="67"/>
      <c r="AE850" s="72"/>
      <c r="AF850" s="34"/>
      <c r="AG850" s="69"/>
      <c r="AH850" s="37"/>
      <c r="AI850" s="37"/>
      <c r="AJ850" s="37"/>
      <c r="AM850" s="70"/>
      <c r="AN850" s="70"/>
      <c r="AO850" s="70"/>
      <c r="AQ850" s="72"/>
      <c r="AR850" s="73"/>
      <c r="AS850" s="51"/>
      <c r="AU850" s="73"/>
      <c r="AV850" s="73"/>
      <c r="AW850" s="110"/>
      <c r="AX850" s="46">
        <f>IF([1]!Contratacion2023[[#This Row],[ADICIÓN/PRÓRROGA]]="NO","N/A",[1]!Contratacion2023[[#This Row],[FECHA FIN PRORROGA]])</f>
        <v>0</v>
      </c>
      <c r="AY850" s="59"/>
      <c r="AZ850" s="59"/>
      <c r="BA850" s="59"/>
      <c r="BB850" s="47"/>
      <c r="BC850" s="59"/>
      <c r="BD850" s="59"/>
      <c r="BE850" s="48">
        <f>[1]!Contratacion2023[[#This Row],[VALOR TOTAL DEL CONTRATO]]-[1]!Contratacion2023[[#This Row],[VALOR VIGENTE]]</f>
        <v>0</v>
      </c>
      <c r="BJ850" s="51"/>
      <c r="BL850" s="73"/>
      <c r="BM850" s="51"/>
    </row>
    <row r="851" spans="1:65" x14ac:dyDescent="0.25">
      <c r="A851" s="53"/>
      <c r="H851" s="203"/>
      <c r="I851" s="57"/>
      <c r="K851" s="58"/>
      <c r="L851" s="59"/>
      <c r="N851" s="59"/>
      <c r="O851" s="61"/>
      <c r="P851" s="55"/>
      <c r="Q851" s="57"/>
      <c r="R851" s="62"/>
      <c r="S851" s="59"/>
      <c r="T851" s="63"/>
      <c r="U851" s="123"/>
      <c r="V851" s="64"/>
      <c r="W851" s="27"/>
      <c r="X851" s="65"/>
      <c r="Y851" s="65"/>
      <c r="Z851" s="66"/>
      <c r="AA851" s="67"/>
      <c r="AB851" s="67"/>
      <c r="AC851" s="68"/>
      <c r="AD851" s="67"/>
      <c r="AE851" s="72"/>
      <c r="AF851" s="34"/>
      <c r="AG851" s="69"/>
      <c r="AH851" s="37"/>
      <c r="AI851" s="37"/>
      <c r="AJ851" s="37"/>
      <c r="AM851" s="70"/>
      <c r="AN851" s="70"/>
      <c r="AO851" s="70"/>
      <c r="AQ851" s="72"/>
      <c r="AR851" s="73"/>
      <c r="AS851" s="51"/>
      <c r="AU851" s="73"/>
      <c r="AV851" s="73"/>
      <c r="AW851" s="110"/>
      <c r="AX851" s="46">
        <f>IF([1]!Contratacion2023[[#This Row],[ADICIÓN/PRÓRROGA]]="NO","N/A",[1]!Contratacion2023[[#This Row],[FECHA FIN PRORROGA]])</f>
        <v>0</v>
      </c>
      <c r="AY851" s="59"/>
      <c r="AZ851" s="59"/>
      <c r="BA851" s="59"/>
      <c r="BB851" s="47"/>
      <c r="BC851" s="59"/>
      <c r="BD851" s="59"/>
      <c r="BE851" s="48">
        <f>[1]!Contratacion2023[[#This Row],[VALOR TOTAL DEL CONTRATO]]-[1]!Contratacion2023[[#This Row],[VALOR VIGENTE]]</f>
        <v>0</v>
      </c>
      <c r="BJ851" s="51"/>
      <c r="BL851" s="73"/>
      <c r="BM851" s="51"/>
    </row>
    <row r="852" spans="1:65" x14ac:dyDescent="0.25">
      <c r="A852" s="53"/>
      <c r="H852" s="203"/>
      <c r="I852" s="57"/>
      <c r="K852" s="58"/>
      <c r="L852" s="59"/>
      <c r="N852" s="59"/>
      <c r="O852" s="61"/>
      <c r="P852" s="55"/>
      <c r="Q852" s="57"/>
      <c r="R852" s="62"/>
      <c r="S852" s="59"/>
      <c r="T852" s="63"/>
      <c r="U852" s="123"/>
      <c r="V852" s="64"/>
      <c r="W852" s="27"/>
      <c r="X852" s="65"/>
      <c r="Y852" s="65"/>
      <c r="Z852" s="66"/>
      <c r="AA852" s="67"/>
      <c r="AB852" s="67"/>
      <c r="AC852" s="68"/>
      <c r="AD852" s="67"/>
      <c r="AE852" s="72"/>
      <c r="AF852" s="34"/>
      <c r="AG852" s="69"/>
      <c r="AH852" s="37"/>
      <c r="AI852" s="37"/>
      <c r="AJ852" s="37"/>
      <c r="AM852" s="70"/>
      <c r="AN852" s="70"/>
      <c r="AO852" s="70"/>
      <c r="AQ852" s="72"/>
      <c r="AR852" s="73"/>
      <c r="AS852" s="51"/>
      <c r="AU852" s="73"/>
      <c r="AV852" s="73"/>
      <c r="AW852" s="110"/>
      <c r="AX852" s="46">
        <f>IF([1]!Contratacion2023[[#This Row],[ADICIÓN/PRÓRROGA]]="NO","N/A",[1]!Contratacion2023[[#This Row],[FECHA FIN PRORROGA]])</f>
        <v>0</v>
      </c>
      <c r="AY852" s="59"/>
      <c r="AZ852" s="59"/>
      <c r="BA852" s="59"/>
      <c r="BB852" s="47"/>
      <c r="BC852" s="59"/>
      <c r="BD852" s="59"/>
      <c r="BE852" s="48">
        <f>[1]!Contratacion2023[[#This Row],[VALOR TOTAL DEL CONTRATO]]-[1]!Contratacion2023[[#This Row],[VALOR VIGENTE]]</f>
        <v>0</v>
      </c>
      <c r="BJ852" s="51"/>
      <c r="BL852" s="73"/>
      <c r="BM852" s="51"/>
    </row>
    <row r="853" spans="1:65" x14ac:dyDescent="0.25">
      <c r="A853" s="53"/>
      <c r="H853" s="203"/>
      <c r="I853" s="57"/>
      <c r="K853" s="58"/>
      <c r="L853" s="59"/>
      <c r="N853" s="59"/>
      <c r="O853" s="61"/>
      <c r="P853" s="55"/>
      <c r="Q853" s="57"/>
      <c r="R853" s="62"/>
      <c r="S853" s="59"/>
      <c r="T853" s="63"/>
      <c r="U853" s="123"/>
      <c r="V853" s="64"/>
      <c r="W853" s="27"/>
      <c r="X853" s="65"/>
      <c r="Y853" s="65"/>
      <c r="Z853" s="66"/>
      <c r="AA853" s="67"/>
      <c r="AB853" s="67"/>
      <c r="AC853" s="68"/>
      <c r="AD853" s="67"/>
      <c r="AE853" s="72"/>
      <c r="AF853" s="34"/>
      <c r="AG853" s="69"/>
      <c r="AH853" s="37"/>
      <c r="AI853" s="37"/>
      <c r="AJ853" s="37"/>
      <c r="AM853" s="70"/>
      <c r="AN853" s="70"/>
      <c r="AO853" s="70"/>
      <c r="AQ853" s="72"/>
      <c r="AR853" s="73"/>
      <c r="AS853" s="51"/>
      <c r="AU853" s="73"/>
      <c r="AV853" s="73"/>
      <c r="AW853" s="110"/>
      <c r="AX853" s="46">
        <f>IF([1]!Contratacion2023[[#This Row],[ADICIÓN/PRÓRROGA]]="NO","N/A",[1]!Contratacion2023[[#This Row],[FECHA FIN PRORROGA]])</f>
        <v>0</v>
      </c>
      <c r="AY853" s="59"/>
      <c r="AZ853" s="59"/>
      <c r="BA853" s="59"/>
      <c r="BB853" s="47"/>
      <c r="BC853" s="59"/>
      <c r="BD853" s="59"/>
      <c r="BE853" s="48">
        <f>[1]!Contratacion2023[[#This Row],[VALOR TOTAL DEL CONTRATO]]-[1]!Contratacion2023[[#This Row],[VALOR VIGENTE]]</f>
        <v>0</v>
      </c>
      <c r="BJ853" s="51"/>
      <c r="BL853" s="73"/>
      <c r="BM853" s="51"/>
    </row>
    <row r="854" spans="1:65" x14ac:dyDescent="0.25">
      <c r="A854" s="53"/>
      <c r="H854" s="203"/>
      <c r="I854" s="57"/>
      <c r="K854" s="58"/>
      <c r="L854" s="59"/>
      <c r="N854" s="59"/>
      <c r="O854" s="61"/>
      <c r="P854" s="55"/>
      <c r="Q854" s="57"/>
      <c r="R854" s="62"/>
      <c r="S854" s="59"/>
      <c r="T854" s="63"/>
      <c r="U854" s="123"/>
      <c r="V854" s="64"/>
      <c r="W854" s="27"/>
      <c r="X854" s="65"/>
      <c r="Y854" s="65"/>
      <c r="Z854" s="66"/>
      <c r="AA854" s="67"/>
      <c r="AB854" s="67"/>
      <c r="AC854" s="68"/>
      <c r="AD854" s="67"/>
      <c r="AE854" s="72"/>
      <c r="AF854" s="34"/>
      <c r="AG854" s="69"/>
      <c r="AH854" s="37"/>
      <c r="AI854" s="37"/>
      <c r="AJ854" s="37"/>
      <c r="AM854" s="70"/>
      <c r="AN854" s="70"/>
      <c r="AO854" s="70"/>
      <c r="AQ854" s="72"/>
      <c r="AR854" s="73"/>
      <c r="AS854" s="51"/>
      <c r="AU854" s="73"/>
      <c r="AV854" s="73"/>
      <c r="AW854" s="110"/>
      <c r="AX854" s="46">
        <f>IF([1]!Contratacion2023[[#This Row],[ADICIÓN/PRÓRROGA]]="NO","N/A",[1]!Contratacion2023[[#This Row],[FECHA FIN PRORROGA]])</f>
        <v>0</v>
      </c>
      <c r="AY854" s="59"/>
      <c r="AZ854" s="59"/>
      <c r="BA854" s="59"/>
      <c r="BB854" s="47"/>
      <c r="BC854" s="59"/>
      <c r="BD854" s="59"/>
      <c r="BE854" s="48">
        <f>[1]!Contratacion2023[[#This Row],[VALOR TOTAL DEL CONTRATO]]-[1]!Contratacion2023[[#This Row],[VALOR VIGENTE]]</f>
        <v>0</v>
      </c>
      <c r="BJ854" s="51"/>
      <c r="BL854" s="73"/>
      <c r="BM854" s="51"/>
    </row>
    <row r="855" spans="1:65" x14ac:dyDescent="0.25">
      <c r="A855" s="53"/>
      <c r="H855" s="203"/>
      <c r="I855" s="57"/>
      <c r="K855" s="58"/>
      <c r="L855" s="59"/>
      <c r="N855" s="59"/>
      <c r="O855" s="61"/>
      <c r="P855" s="55"/>
      <c r="Q855" s="57"/>
      <c r="R855" s="62"/>
      <c r="S855" s="59"/>
      <c r="T855" s="63"/>
      <c r="U855" s="123"/>
      <c r="V855" s="64"/>
      <c r="W855" s="27"/>
      <c r="X855" s="65"/>
      <c r="Y855" s="65"/>
      <c r="Z855" s="66"/>
      <c r="AA855" s="67"/>
      <c r="AB855" s="67"/>
      <c r="AC855" s="68"/>
      <c r="AD855" s="67"/>
      <c r="AE855" s="72"/>
      <c r="AF855" s="34"/>
      <c r="AG855" s="69"/>
      <c r="AH855" s="37"/>
      <c r="AI855" s="37"/>
      <c r="AJ855" s="37"/>
      <c r="AM855" s="70"/>
      <c r="AN855" s="70"/>
      <c r="AO855" s="70"/>
      <c r="AQ855" s="72"/>
      <c r="AR855" s="73"/>
      <c r="AS855" s="51"/>
      <c r="AU855" s="73"/>
      <c r="AV855" s="73"/>
      <c r="AW855" s="110"/>
      <c r="AX855" s="46">
        <f>IF([1]!Contratacion2023[[#This Row],[ADICIÓN/PRÓRROGA]]="NO","N/A",[1]!Contratacion2023[[#This Row],[FECHA FIN PRORROGA]])</f>
        <v>0</v>
      </c>
      <c r="AY855" s="59"/>
      <c r="AZ855" s="59"/>
      <c r="BA855" s="59"/>
      <c r="BB855" s="47"/>
      <c r="BC855" s="59"/>
      <c r="BD855" s="59"/>
      <c r="BE855" s="48">
        <f>[1]!Contratacion2023[[#This Row],[VALOR TOTAL DEL CONTRATO]]-[1]!Contratacion2023[[#This Row],[VALOR VIGENTE]]</f>
        <v>0</v>
      </c>
      <c r="BJ855" s="51"/>
      <c r="BL855" s="73"/>
      <c r="BM855" s="51"/>
    </row>
    <row r="856" spans="1:65" x14ac:dyDescent="0.25">
      <c r="A856" s="53"/>
      <c r="H856" s="203"/>
      <c r="I856" s="57"/>
      <c r="K856" s="58"/>
      <c r="L856" s="59"/>
      <c r="N856" s="59"/>
      <c r="O856" s="61"/>
      <c r="P856" s="55"/>
      <c r="Q856" s="57"/>
      <c r="R856" s="62"/>
      <c r="S856" s="59"/>
      <c r="T856" s="63"/>
      <c r="U856" s="123"/>
      <c r="V856" s="64"/>
      <c r="W856" s="27"/>
      <c r="X856" s="65"/>
      <c r="Y856" s="65"/>
      <c r="Z856" s="66"/>
      <c r="AA856" s="67"/>
      <c r="AB856" s="67"/>
      <c r="AC856" s="68"/>
      <c r="AD856" s="67"/>
      <c r="AE856" s="72"/>
      <c r="AF856" s="34"/>
      <c r="AG856" s="69"/>
      <c r="AH856" s="37"/>
      <c r="AI856" s="37"/>
      <c r="AJ856" s="37"/>
      <c r="AM856" s="70"/>
      <c r="AN856" s="70"/>
      <c r="AO856" s="70"/>
      <c r="AQ856" s="72"/>
      <c r="AR856" s="73"/>
      <c r="AS856" s="51"/>
      <c r="AU856" s="73"/>
      <c r="AV856" s="73"/>
      <c r="AW856" s="110"/>
      <c r="AX856" s="46">
        <f>IF([1]!Contratacion2023[[#This Row],[ADICIÓN/PRÓRROGA]]="NO","N/A",[1]!Contratacion2023[[#This Row],[FECHA FIN PRORROGA]])</f>
        <v>0</v>
      </c>
      <c r="AY856" s="59"/>
      <c r="AZ856" s="59"/>
      <c r="BA856" s="59"/>
      <c r="BB856" s="47"/>
      <c r="BC856" s="59"/>
      <c r="BD856" s="59"/>
      <c r="BE856" s="48">
        <f>[1]!Contratacion2023[[#This Row],[VALOR TOTAL DEL CONTRATO]]-[1]!Contratacion2023[[#This Row],[VALOR VIGENTE]]</f>
        <v>0</v>
      </c>
      <c r="BJ856" s="51"/>
      <c r="BL856" s="73"/>
      <c r="BM856" s="51"/>
    </row>
    <row r="857" spans="1:65" x14ac:dyDescent="0.25">
      <c r="A857" s="53"/>
      <c r="H857" s="203"/>
      <c r="I857" s="57"/>
      <c r="K857" s="58"/>
      <c r="L857" s="59"/>
      <c r="N857" s="59"/>
      <c r="O857" s="61"/>
      <c r="P857" s="55"/>
      <c r="Q857" s="57"/>
      <c r="R857" s="62"/>
      <c r="S857" s="59"/>
      <c r="T857" s="63"/>
      <c r="U857" s="123"/>
      <c r="V857" s="64"/>
      <c r="W857" s="27"/>
      <c r="X857" s="65"/>
      <c r="Y857" s="65"/>
      <c r="Z857" s="66"/>
      <c r="AA857" s="67"/>
      <c r="AB857" s="67"/>
      <c r="AC857" s="68"/>
      <c r="AD857" s="67"/>
      <c r="AE857" s="72"/>
      <c r="AF857" s="34"/>
      <c r="AG857" s="69"/>
      <c r="AH857" s="37"/>
      <c r="AI857" s="37"/>
      <c r="AJ857" s="37"/>
      <c r="AM857" s="70"/>
      <c r="AN857" s="70"/>
      <c r="AO857" s="70"/>
      <c r="AQ857" s="72"/>
      <c r="AR857" s="73"/>
      <c r="AS857" s="51"/>
      <c r="AU857" s="73"/>
      <c r="AV857" s="73"/>
      <c r="AW857" s="110"/>
      <c r="AX857" s="46">
        <f>IF([1]!Contratacion2023[[#This Row],[ADICIÓN/PRÓRROGA]]="NO","N/A",[1]!Contratacion2023[[#This Row],[FECHA FIN PRORROGA]])</f>
        <v>0</v>
      </c>
      <c r="AY857" s="59"/>
      <c r="AZ857" s="59"/>
      <c r="BA857" s="59"/>
      <c r="BB857" s="47"/>
      <c r="BC857" s="59"/>
      <c r="BD857" s="59"/>
      <c r="BE857" s="48">
        <f>[1]!Contratacion2023[[#This Row],[VALOR TOTAL DEL CONTRATO]]-[1]!Contratacion2023[[#This Row],[VALOR VIGENTE]]</f>
        <v>0</v>
      </c>
      <c r="BJ857" s="51"/>
      <c r="BL857" s="73"/>
      <c r="BM857" s="51"/>
    </row>
    <row r="858" spans="1:65" x14ac:dyDescent="0.25">
      <c r="A858" s="53"/>
      <c r="H858" s="203"/>
      <c r="I858" s="57"/>
      <c r="K858" s="58"/>
      <c r="L858" s="59"/>
      <c r="N858" s="59"/>
      <c r="O858" s="61"/>
      <c r="P858" s="55"/>
      <c r="Q858" s="57"/>
      <c r="R858" s="62"/>
      <c r="S858" s="59"/>
      <c r="T858" s="63"/>
      <c r="U858" s="123"/>
      <c r="V858" s="64"/>
      <c r="W858" s="27"/>
      <c r="X858" s="65"/>
      <c r="Y858" s="65"/>
      <c r="Z858" s="66"/>
      <c r="AA858" s="67"/>
      <c r="AB858" s="67"/>
      <c r="AC858" s="68"/>
      <c r="AD858" s="67"/>
      <c r="AE858" s="72"/>
      <c r="AF858" s="34"/>
      <c r="AG858" s="69"/>
      <c r="AH858" s="37"/>
      <c r="AI858" s="37"/>
      <c r="AJ858" s="37"/>
      <c r="AM858" s="70"/>
      <c r="AN858" s="70"/>
      <c r="AO858" s="70"/>
      <c r="AQ858" s="72"/>
      <c r="AR858" s="73"/>
      <c r="AS858" s="51"/>
      <c r="AU858" s="73"/>
      <c r="AV858" s="73"/>
      <c r="AW858" s="110"/>
      <c r="AX858" s="46">
        <f>IF([1]!Contratacion2023[[#This Row],[ADICIÓN/PRÓRROGA]]="NO","N/A",[1]!Contratacion2023[[#This Row],[FECHA FIN PRORROGA]])</f>
        <v>0</v>
      </c>
      <c r="AY858" s="59"/>
      <c r="AZ858" s="59"/>
      <c r="BA858" s="59"/>
      <c r="BB858" s="47"/>
      <c r="BC858" s="59"/>
      <c r="BD858" s="59"/>
      <c r="BE858" s="48">
        <f>[1]!Contratacion2023[[#This Row],[VALOR TOTAL DEL CONTRATO]]-[1]!Contratacion2023[[#This Row],[VALOR VIGENTE]]</f>
        <v>0</v>
      </c>
      <c r="BJ858" s="51"/>
      <c r="BL858" s="73"/>
      <c r="BM858" s="51"/>
    </row>
    <row r="859" spans="1:65" x14ac:dyDescent="0.25">
      <c r="A859" s="53"/>
      <c r="H859" s="203"/>
      <c r="I859" s="57"/>
      <c r="K859" s="58"/>
      <c r="L859" s="59"/>
      <c r="N859" s="59"/>
      <c r="O859" s="61"/>
      <c r="P859" s="55"/>
      <c r="Q859" s="57"/>
      <c r="R859" s="62"/>
      <c r="S859" s="59"/>
      <c r="T859" s="63"/>
      <c r="U859" s="123"/>
      <c r="V859" s="64"/>
      <c r="W859" s="27"/>
      <c r="X859" s="65"/>
      <c r="Y859" s="65"/>
      <c r="Z859" s="66"/>
      <c r="AA859" s="67"/>
      <c r="AB859" s="67"/>
      <c r="AC859" s="68"/>
      <c r="AD859" s="67"/>
      <c r="AE859" s="72"/>
      <c r="AF859" s="34"/>
      <c r="AG859" s="69"/>
      <c r="AH859" s="37"/>
      <c r="AI859" s="37"/>
      <c r="AJ859" s="37"/>
      <c r="AM859" s="70"/>
      <c r="AN859" s="70"/>
      <c r="AO859" s="70"/>
      <c r="AQ859" s="72"/>
      <c r="AR859" s="73"/>
      <c r="AS859" s="51"/>
      <c r="AU859" s="73"/>
      <c r="AV859" s="73"/>
      <c r="AW859" s="110"/>
      <c r="AX859" s="46">
        <f>IF([1]!Contratacion2023[[#This Row],[ADICIÓN/PRÓRROGA]]="NO","N/A",[1]!Contratacion2023[[#This Row],[FECHA FIN PRORROGA]])</f>
        <v>0</v>
      </c>
      <c r="AY859" s="59"/>
      <c r="AZ859" s="59"/>
      <c r="BA859" s="59"/>
      <c r="BB859" s="47"/>
      <c r="BC859" s="59"/>
      <c r="BD859" s="59"/>
      <c r="BE859" s="48">
        <f>[1]!Contratacion2023[[#This Row],[VALOR TOTAL DEL CONTRATO]]-[1]!Contratacion2023[[#This Row],[VALOR VIGENTE]]</f>
        <v>0</v>
      </c>
      <c r="BJ859" s="51"/>
      <c r="BL859" s="73"/>
      <c r="BM859" s="51"/>
    </row>
    <row r="860" spans="1:65" x14ac:dyDescent="0.25">
      <c r="A860" s="53"/>
      <c r="H860" s="203"/>
      <c r="I860" s="57"/>
      <c r="K860" s="58"/>
      <c r="L860" s="59"/>
      <c r="N860" s="59"/>
      <c r="O860" s="61"/>
      <c r="P860" s="55"/>
      <c r="Q860" s="57"/>
      <c r="R860" s="62"/>
      <c r="S860" s="59"/>
      <c r="T860" s="63"/>
      <c r="U860" s="123"/>
      <c r="V860" s="64"/>
      <c r="W860" s="27"/>
      <c r="X860" s="65"/>
      <c r="Y860" s="65"/>
      <c r="Z860" s="66"/>
      <c r="AA860" s="67"/>
      <c r="AB860" s="67"/>
      <c r="AC860" s="68"/>
      <c r="AD860" s="67"/>
      <c r="AE860" s="72"/>
      <c r="AF860" s="34"/>
      <c r="AG860" s="69"/>
      <c r="AH860" s="37"/>
      <c r="AI860" s="37"/>
      <c r="AJ860" s="37"/>
      <c r="AM860" s="70"/>
      <c r="AN860" s="70"/>
      <c r="AO860" s="70"/>
      <c r="AQ860" s="72"/>
      <c r="AR860" s="73"/>
      <c r="AS860" s="51"/>
      <c r="AU860" s="73"/>
      <c r="AV860" s="73"/>
      <c r="AW860" s="110"/>
      <c r="AX860" s="46">
        <f>IF([1]!Contratacion2023[[#This Row],[ADICIÓN/PRÓRROGA]]="NO","N/A",[1]!Contratacion2023[[#This Row],[FECHA FIN PRORROGA]])</f>
        <v>0</v>
      </c>
      <c r="AY860" s="59"/>
      <c r="AZ860" s="59"/>
      <c r="BA860" s="59"/>
      <c r="BB860" s="47"/>
      <c r="BC860" s="59"/>
      <c r="BD860" s="59"/>
      <c r="BE860" s="48">
        <f>[1]!Contratacion2023[[#This Row],[VALOR TOTAL DEL CONTRATO]]-[1]!Contratacion2023[[#This Row],[VALOR VIGENTE]]</f>
        <v>0</v>
      </c>
      <c r="BJ860" s="51"/>
      <c r="BL860" s="73"/>
      <c r="BM860" s="51"/>
    </row>
    <row r="861" spans="1:65" x14ac:dyDescent="0.25">
      <c r="A861" s="53"/>
      <c r="H861" s="203"/>
      <c r="I861" s="57"/>
      <c r="K861" s="58"/>
      <c r="L861" s="59"/>
      <c r="N861" s="59"/>
      <c r="O861" s="61"/>
      <c r="P861" s="55"/>
      <c r="Q861" s="57"/>
      <c r="R861" s="62"/>
      <c r="S861" s="59"/>
      <c r="T861" s="63"/>
      <c r="U861" s="123"/>
      <c r="V861" s="64"/>
      <c r="W861" s="27"/>
      <c r="X861" s="65"/>
      <c r="Y861" s="65"/>
      <c r="Z861" s="66"/>
      <c r="AA861" s="67"/>
      <c r="AB861" s="67"/>
      <c r="AC861" s="68"/>
      <c r="AD861" s="67"/>
      <c r="AE861" s="72"/>
      <c r="AF861" s="34"/>
      <c r="AG861" s="69"/>
      <c r="AH861" s="37"/>
      <c r="AI861" s="37"/>
      <c r="AJ861" s="37"/>
      <c r="AM861" s="70"/>
      <c r="AN861" s="70"/>
      <c r="AO861" s="70"/>
      <c r="AQ861" s="72"/>
      <c r="AR861" s="73"/>
      <c r="AS861" s="51"/>
      <c r="AU861" s="73"/>
      <c r="AV861" s="73"/>
      <c r="AW861" s="110"/>
      <c r="AX861" s="46">
        <f>IF([1]!Contratacion2023[[#This Row],[ADICIÓN/PRÓRROGA]]="NO","N/A",[1]!Contratacion2023[[#This Row],[FECHA FIN PRORROGA]])</f>
        <v>0</v>
      </c>
      <c r="AY861" s="59"/>
      <c r="AZ861" s="59"/>
      <c r="BA861" s="59"/>
      <c r="BB861" s="47"/>
      <c r="BC861" s="59"/>
      <c r="BD861" s="59"/>
      <c r="BE861" s="48">
        <f>[1]!Contratacion2023[[#This Row],[VALOR TOTAL DEL CONTRATO]]-[1]!Contratacion2023[[#This Row],[VALOR VIGENTE]]</f>
        <v>0</v>
      </c>
      <c r="BJ861" s="51"/>
      <c r="BL861" s="73"/>
      <c r="BM861" s="51"/>
    </row>
    <row r="862" spans="1:65" x14ac:dyDescent="0.25">
      <c r="A862" s="53"/>
      <c r="H862" s="203"/>
      <c r="I862" s="57"/>
      <c r="K862" s="58"/>
      <c r="L862" s="59"/>
      <c r="N862" s="59"/>
      <c r="O862" s="61"/>
      <c r="P862" s="55"/>
      <c r="Q862" s="57"/>
      <c r="R862" s="62"/>
      <c r="S862" s="59"/>
      <c r="T862" s="63"/>
      <c r="U862" s="123"/>
      <c r="V862" s="64"/>
      <c r="W862" s="27"/>
      <c r="X862" s="65"/>
      <c r="Y862" s="65"/>
      <c r="Z862" s="66"/>
      <c r="AA862" s="67"/>
      <c r="AB862" s="67"/>
      <c r="AC862" s="68"/>
      <c r="AD862" s="67"/>
      <c r="AE862" s="72"/>
      <c r="AF862" s="34"/>
      <c r="AG862" s="69"/>
      <c r="AH862" s="37"/>
      <c r="AI862" s="37"/>
      <c r="AJ862" s="37"/>
      <c r="AM862" s="70"/>
      <c r="AN862" s="70"/>
      <c r="AO862" s="70"/>
      <c r="AQ862" s="72"/>
      <c r="AR862" s="73"/>
      <c r="AS862" s="51"/>
      <c r="AU862" s="73"/>
      <c r="AV862" s="73"/>
      <c r="AW862" s="110"/>
      <c r="AX862" s="46">
        <f>IF([1]!Contratacion2023[[#This Row],[ADICIÓN/PRÓRROGA]]="NO","N/A",[1]!Contratacion2023[[#This Row],[FECHA FIN PRORROGA]])</f>
        <v>0</v>
      </c>
      <c r="AY862" s="59"/>
      <c r="AZ862" s="59"/>
      <c r="BA862" s="59"/>
      <c r="BB862" s="47"/>
      <c r="BC862" s="59"/>
      <c r="BD862" s="59"/>
      <c r="BE862" s="48">
        <f>[1]!Contratacion2023[[#This Row],[VALOR TOTAL DEL CONTRATO]]-[1]!Contratacion2023[[#This Row],[VALOR VIGENTE]]</f>
        <v>0</v>
      </c>
      <c r="BJ862" s="51"/>
      <c r="BL862" s="73"/>
      <c r="BM862" s="51"/>
    </row>
    <row r="863" spans="1:65" x14ac:dyDescent="0.25">
      <c r="A863" s="53"/>
      <c r="H863" s="203"/>
      <c r="I863" s="57"/>
      <c r="K863" s="58"/>
      <c r="L863" s="59"/>
      <c r="N863" s="59"/>
      <c r="O863" s="61"/>
      <c r="P863" s="55"/>
      <c r="Q863" s="57"/>
      <c r="R863" s="62"/>
      <c r="S863" s="59"/>
      <c r="T863" s="63"/>
      <c r="U863" s="123"/>
      <c r="V863" s="64"/>
      <c r="W863" s="27"/>
      <c r="X863" s="65"/>
      <c r="Y863" s="65"/>
      <c r="Z863" s="66"/>
      <c r="AA863" s="67"/>
      <c r="AB863" s="67"/>
      <c r="AC863" s="68"/>
      <c r="AD863" s="67"/>
      <c r="AE863" s="72"/>
      <c r="AF863" s="34"/>
      <c r="AG863" s="69"/>
      <c r="AH863" s="37"/>
      <c r="AI863" s="37"/>
      <c r="AJ863" s="37"/>
      <c r="AM863" s="70"/>
      <c r="AN863" s="70"/>
      <c r="AO863" s="70"/>
      <c r="AQ863" s="72"/>
      <c r="AR863" s="73"/>
      <c r="AS863" s="51"/>
      <c r="AU863" s="73"/>
      <c r="AV863" s="73"/>
      <c r="AW863" s="110"/>
      <c r="AX863" s="46">
        <f>IF([1]!Contratacion2023[[#This Row],[ADICIÓN/PRÓRROGA]]="NO","N/A",[1]!Contratacion2023[[#This Row],[FECHA FIN PRORROGA]])</f>
        <v>0</v>
      </c>
      <c r="AY863" s="59"/>
      <c r="AZ863" s="59"/>
      <c r="BA863" s="59"/>
      <c r="BB863" s="47"/>
      <c r="BC863" s="59"/>
      <c r="BD863" s="59"/>
      <c r="BE863" s="48">
        <f>[1]!Contratacion2023[[#This Row],[VALOR TOTAL DEL CONTRATO]]-[1]!Contratacion2023[[#This Row],[VALOR VIGENTE]]</f>
        <v>0</v>
      </c>
      <c r="BJ863" s="51"/>
      <c r="BL863" s="73"/>
      <c r="BM863" s="51"/>
    </row>
    <row r="864" spans="1:65" x14ac:dyDescent="0.25">
      <c r="A864" s="53"/>
      <c r="H864" s="203"/>
      <c r="I864" s="57"/>
      <c r="K864" s="58"/>
      <c r="L864" s="59"/>
      <c r="N864" s="59"/>
      <c r="O864" s="61"/>
      <c r="P864" s="55"/>
      <c r="Q864" s="57"/>
      <c r="R864" s="62"/>
      <c r="S864" s="59"/>
      <c r="T864" s="63"/>
      <c r="U864" s="123"/>
      <c r="V864" s="64"/>
      <c r="W864" s="27"/>
      <c r="X864" s="65"/>
      <c r="Y864" s="65"/>
      <c r="Z864" s="66"/>
      <c r="AA864" s="67"/>
      <c r="AB864" s="67"/>
      <c r="AC864" s="68"/>
      <c r="AD864" s="67"/>
      <c r="AE864" s="72"/>
      <c r="AF864" s="34"/>
      <c r="AG864" s="69"/>
      <c r="AH864" s="37"/>
      <c r="AI864" s="37"/>
      <c r="AJ864" s="37"/>
      <c r="AM864" s="70"/>
      <c r="AN864" s="70"/>
      <c r="AO864" s="70"/>
      <c r="AQ864" s="72"/>
      <c r="AR864" s="73"/>
      <c r="AS864" s="51"/>
      <c r="AU864" s="73"/>
      <c r="AV864" s="73"/>
      <c r="AW864" s="110"/>
      <c r="AX864" s="46">
        <f>IF([1]!Contratacion2023[[#This Row],[ADICIÓN/PRÓRROGA]]="NO","N/A",[1]!Contratacion2023[[#This Row],[FECHA FIN PRORROGA]])</f>
        <v>0</v>
      </c>
      <c r="AY864" s="59"/>
      <c r="AZ864" s="59"/>
      <c r="BA864" s="59"/>
      <c r="BB864" s="47"/>
      <c r="BC864" s="59"/>
      <c r="BD864" s="59"/>
      <c r="BE864" s="48">
        <f>[1]!Contratacion2023[[#This Row],[VALOR TOTAL DEL CONTRATO]]-[1]!Contratacion2023[[#This Row],[VALOR VIGENTE]]</f>
        <v>0</v>
      </c>
      <c r="BJ864" s="51"/>
      <c r="BL864" s="73"/>
      <c r="BM864" s="51"/>
    </row>
    <row r="865" spans="1:65" x14ac:dyDescent="0.25">
      <c r="A865" s="53"/>
      <c r="H865" s="203"/>
      <c r="I865" s="57"/>
      <c r="K865" s="58"/>
      <c r="L865" s="59"/>
      <c r="N865" s="59"/>
      <c r="O865" s="61"/>
      <c r="P865" s="55"/>
      <c r="Q865" s="57"/>
      <c r="R865" s="62"/>
      <c r="S865" s="59"/>
      <c r="T865" s="63"/>
      <c r="U865" s="123"/>
      <c r="V865" s="64"/>
      <c r="W865" s="27"/>
      <c r="X865" s="65"/>
      <c r="Y865" s="65"/>
      <c r="Z865" s="66"/>
      <c r="AA865" s="67"/>
      <c r="AB865" s="67"/>
      <c r="AC865" s="68"/>
      <c r="AD865" s="67"/>
      <c r="AE865" s="72"/>
      <c r="AF865" s="34"/>
      <c r="AG865" s="69"/>
      <c r="AH865" s="37"/>
      <c r="AI865" s="37"/>
      <c r="AJ865" s="37"/>
      <c r="AM865" s="70"/>
      <c r="AN865" s="70"/>
      <c r="AO865" s="70"/>
      <c r="AQ865" s="72"/>
      <c r="AR865" s="73"/>
      <c r="AS865" s="51"/>
      <c r="AU865" s="73"/>
      <c r="AV865" s="73"/>
      <c r="AW865" s="110"/>
      <c r="AX865" s="46">
        <f>IF([1]!Contratacion2023[[#This Row],[ADICIÓN/PRÓRROGA]]="NO","N/A",[1]!Contratacion2023[[#This Row],[FECHA FIN PRORROGA]])</f>
        <v>0</v>
      </c>
      <c r="AY865" s="59"/>
      <c r="AZ865" s="59"/>
      <c r="BA865" s="59"/>
      <c r="BB865" s="47"/>
      <c r="BC865" s="59"/>
      <c r="BD865" s="59"/>
      <c r="BE865" s="48">
        <f>[1]!Contratacion2023[[#This Row],[VALOR TOTAL DEL CONTRATO]]-[1]!Contratacion2023[[#This Row],[VALOR VIGENTE]]</f>
        <v>0</v>
      </c>
      <c r="BJ865" s="51"/>
      <c r="BL865" s="73"/>
      <c r="BM865" s="51"/>
    </row>
    <row r="866" spans="1:65" x14ac:dyDescent="0.25">
      <c r="A866" s="53"/>
      <c r="H866" s="203"/>
      <c r="I866" s="57"/>
      <c r="K866" s="58"/>
      <c r="L866" s="59"/>
      <c r="N866" s="59"/>
      <c r="O866" s="61"/>
      <c r="P866" s="55"/>
      <c r="Q866" s="57"/>
      <c r="R866" s="62"/>
      <c r="S866" s="59"/>
      <c r="T866" s="63"/>
      <c r="U866" s="123"/>
      <c r="V866" s="64"/>
      <c r="W866" s="27"/>
      <c r="X866" s="65"/>
      <c r="Y866" s="65"/>
      <c r="Z866" s="66"/>
      <c r="AA866" s="67"/>
      <c r="AB866" s="67"/>
      <c r="AC866" s="68"/>
      <c r="AD866" s="67"/>
      <c r="AE866" s="72"/>
      <c r="AF866" s="34"/>
      <c r="AG866" s="69"/>
      <c r="AH866" s="37"/>
      <c r="AI866" s="37"/>
      <c r="AJ866" s="37"/>
      <c r="AM866" s="70"/>
      <c r="AN866" s="70"/>
      <c r="AO866" s="70"/>
      <c r="AQ866" s="72"/>
      <c r="AR866" s="73"/>
      <c r="AS866" s="51"/>
      <c r="AU866" s="73"/>
      <c r="AV866" s="73"/>
      <c r="AW866" s="110"/>
      <c r="AX866" s="46">
        <f>IF([1]!Contratacion2023[[#This Row],[ADICIÓN/PRÓRROGA]]="NO","N/A",[1]!Contratacion2023[[#This Row],[FECHA FIN PRORROGA]])</f>
        <v>0</v>
      </c>
      <c r="AY866" s="59"/>
      <c r="AZ866" s="59"/>
      <c r="BA866" s="59"/>
      <c r="BB866" s="47"/>
      <c r="BC866" s="59"/>
      <c r="BD866" s="59"/>
      <c r="BE866" s="48">
        <f>[1]!Contratacion2023[[#This Row],[VALOR TOTAL DEL CONTRATO]]-[1]!Contratacion2023[[#This Row],[VALOR VIGENTE]]</f>
        <v>0</v>
      </c>
      <c r="BJ866" s="51"/>
      <c r="BL866" s="73"/>
      <c r="BM866" s="51"/>
    </row>
    <row r="867" spans="1:65" x14ac:dyDescent="0.25">
      <c r="A867" s="53"/>
      <c r="H867" s="203"/>
      <c r="I867" s="57"/>
      <c r="K867" s="58"/>
      <c r="L867" s="59"/>
      <c r="N867" s="59"/>
      <c r="O867" s="61"/>
      <c r="P867" s="55"/>
      <c r="Q867" s="57"/>
      <c r="R867" s="62"/>
      <c r="S867" s="59"/>
      <c r="T867" s="63"/>
      <c r="U867" s="123"/>
      <c r="V867" s="64"/>
      <c r="W867" s="27"/>
      <c r="X867" s="65"/>
      <c r="Y867" s="65"/>
      <c r="Z867" s="66"/>
      <c r="AA867" s="67"/>
      <c r="AB867" s="67"/>
      <c r="AC867" s="68"/>
      <c r="AD867" s="67"/>
      <c r="AE867" s="72"/>
      <c r="AF867" s="34"/>
      <c r="AG867" s="69"/>
      <c r="AH867" s="37"/>
      <c r="AI867" s="37"/>
      <c r="AJ867" s="37"/>
      <c r="AM867" s="70"/>
      <c r="AN867" s="70"/>
      <c r="AO867" s="70"/>
      <c r="AQ867" s="72"/>
      <c r="AR867" s="73"/>
      <c r="AS867" s="51"/>
      <c r="AU867" s="73"/>
      <c r="AV867" s="73"/>
      <c r="AW867" s="110"/>
      <c r="AX867" s="46">
        <f>IF([1]!Contratacion2023[[#This Row],[ADICIÓN/PRÓRROGA]]="NO","N/A",[1]!Contratacion2023[[#This Row],[FECHA FIN PRORROGA]])</f>
        <v>0</v>
      </c>
      <c r="AY867" s="59"/>
      <c r="AZ867" s="59"/>
      <c r="BA867" s="59"/>
      <c r="BB867" s="47"/>
      <c r="BC867" s="59"/>
      <c r="BD867" s="59"/>
      <c r="BE867" s="48">
        <f>[1]!Contratacion2023[[#This Row],[VALOR TOTAL DEL CONTRATO]]-[1]!Contratacion2023[[#This Row],[VALOR VIGENTE]]</f>
        <v>0</v>
      </c>
      <c r="BJ867" s="51"/>
      <c r="BL867" s="73"/>
      <c r="BM867" s="51"/>
    </row>
    <row r="868" spans="1:65" x14ac:dyDescent="0.25">
      <c r="A868" s="53"/>
      <c r="H868" s="203"/>
      <c r="I868" s="57"/>
      <c r="K868" s="58"/>
      <c r="L868" s="59"/>
      <c r="N868" s="59"/>
      <c r="O868" s="61"/>
      <c r="P868" s="55"/>
      <c r="Q868" s="57"/>
      <c r="R868" s="62"/>
      <c r="S868" s="59"/>
      <c r="T868" s="63"/>
      <c r="U868" s="123"/>
      <c r="V868" s="64"/>
      <c r="W868" s="27"/>
      <c r="X868" s="65"/>
      <c r="Y868" s="65"/>
      <c r="Z868" s="66"/>
      <c r="AA868" s="67"/>
      <c r="AB868" s="67"/>
      <c r="AC868" s="68"/>
      <c r="AD868" s="67"/>
      <c r="AE868" s="72"/>
      <c r="AF868" s="34"/>
      <c r="AG868" s="69"/>
      <c r="AH868" s="37"/>
      <c r="AI868" s="37"/>
      <c r="AJ868" s="37"/>
      <c r="AM868" s="70"/>
      <c r="AN868" s="70"/>
      <c r="AO868" s="70"/>
      <c r="AQ868" s="72"/>
      <c r="AR868" s="73"/>
      <c r="AS868" s="51"/>
      <c r="AU868" s="73"/>
      <c r="AV868" s="73"/>
      <c r="AW868" s="110"/>
      <c r="AX868" s="46">
        <f>IF([1]!Contratacion2023[[#This Row],[ADICIÓN/PRÓRROGA]]="NO","N/A",[1]!Contratacion2023[[#This Row],[FECHA FIN PRORROGA]])</f>
        <v>0</v>
      </c>
      <c r="AY868" s="59"/>
      <c r="AZ868" s="59"/>
      <c r="BA868" s="59"/>
      <c r="BB868" s="47"/>
      <c r="BC868" s="59"/>
      <c r="BD868" s="59"/>
      <c r="BE868" s="48">
        <f>[1]!Contratacion2023[[#This Row],[VALOR TOTAL DEL CONTRATO]]-[1]!Contratacion2023[[#This Row],[VALOR VIGENTE]]</f>
        <v>0</v>
      </c>
      <c r="BJ868" s="51"/>
      <c r="BL868" s="73"/>
      <c r="BM868" s="51"/>
    </row>
    <row r="869" spans="1:65" x14ac:dyDescent="0.25">
      <c r="A869" s="53"/>
      <c r="H869" s="203"/>
      <c r="I869" s="57"/>
      <c r="K869" s="58"/>
      <c r="L869" s="59"/>
      <c r="N869" s="59"/>
      <c r="O869" s="61"/>
      <c r="P869" s="55"/>
      <c r="Q869" s="57"/>
      <c r="R869" s="62"/>
      <c r="S869" s="59"/>
      <c r="T869" s="63"/>
      <c r="U869" s="123"/>
      <c r="V869" s="64"/>
      <c r="W869" s="27"/>
      <c r="X869" s="65"/>
      <c r="Y869" s="65"/>
      <c r="Z869" s="66"/>
      <c r="AA869" s="67"/>
      <c r="AB869" s="67"/>
      <c r="AC869" s="68"/>
      <c r="AD869" s="67"/>
      <c r="AE869" s="72"/>
      <c r="AF869" s="34"/>
      <c r="AG869" s="69"/>
      <c r="AH869" s="37"/>
      <c r="AI869" s="37"/>
      <c r="AJ869" s="37"/>
      <c r="AM869" s="70"/>
      <c r="AN869" s="70"/>
      <c r="AO869" s="70"/>
      <c r="AQ869" s="72"/>
      <c r="AR869" s="73"/>
      <c r="AS869" s="51"/>
      <c r="AU869" s="73"/>
      <c r="AV869" s="73"/>
      <c r="AW869" s="110"/>
      <c r="AX869" s="46">
        <f>IF([1]!Contratacion2023[[#This Row],[ADICIÓN/PRÓRROGA]]="NO","N/A",[1]!Contratacion2023[[#This Row],[FECHA FIN PRORROGA]])</f>
        <v>0</v>
      </c>
      <c r="AY869" s="59"/>
      <c r="AZ869" s="59"/>
      <c r="BA869" s="59"/>
      <c r="BB869" s="47"/>
      <c r="BC869" s="59"/>
      <c r="BD869" s="59"/>
      <c r="BE869" s="48">
        <f>[1]!Contratacion2023[[#This Row],[VALOR TOTAL DEL CONTRATO]]-[1]!Contratacion2023[[#This Row],[VALOR VIGENTE]]</f>
        <v>0</v>
      </c>
      <c r="BJ869" s="51"/>
      <c r="BL869" s="73"/>
      <c r="BM869" s="51"/>
    </row>
    <row r="870" spans="1:65" x14ac:dyDescent="0.25">
      <c r="A870" s="53"/>
      <c r="H870" s="203"/>
      <c r="I870" s="57"/>
      <c r="K870" s="58"/>
      <c r="L870" s="59"/>
      <c r="N870" s="59"/>
      <c r="O870" s="61"/>
      <c r="P870" s="55"/>
      <c r="Q870" s="57"/>
      <c r="R870" s="62"/>
      <c r="S870" s="59"/>
      <c r="T870" s="63"/>
      <c r="U870" s="123"/>
      <c r="V870" s="64"/>
      <c r="W870" s="27"/>
      <c r="X870" s="65"/>
      <c r="Y870" s="65"/>
      <c r="Z870" s="66"/>
      <c r="AA870" s="67"/>
      <c r="AB870" s="67"/>
      <c r="AC870" s="68"/>
      <c r="AD870" s="67"/>
      <c r="AE870" s="72"/>
      <c r="AF870" s="34"/>
      <c r="AG870" s="69"/>
      <c r="AH870" s="37"/>
      <c r="AI870" s="37"/>
      <c r="AJ870" s="37"/>
      <c r="AM870" s="70"/>
      <c r="AN870" s="70"/>
      <c r="AO870" s="70"/>
      <c r="AQ870" s="72"/>
      <c r="AR870" s="73"/>
      <c r="AS870" s="51"/>
      <c r="AU870" s="73"/>
      <c r="AV870" s="73"/>
      <c r="AW870" s="110"/>
      <c r="AX870" s="46">
        <f>IF([1]!Contratacion2023[[#This Row],[ADICIÓN/PRÓRROGA]]="NO","N/A",[1]!Contratacion2023[[#This Row],[FECHA FIN PRORROGA]])</f>
        <v>0</v>
      </c>
      <c r="AY870" s="59"/>
      <c r="AZ870" s="59"/>
      <c r="BA870" s="59"/>
      <c r="BB870" s="47"/>
      <c r="BC870" s="59"/>
      <c r="BD870" s="59"/>
      <c r="BE870" s="48">
        <f>[1]!Contratacion2023[[#This Row],[VALOR TOTAL DEL CONTRATO]]-[1]!Contratacion2023[[#This Row],[VALOR VIGENTE]]</f>
        <v>0</v>
      </c>
      <c r="BJ870" s="51"/>
      <c r="BL870" s="73"/>
      <c r="BM870" s="51"/>
    </row>
    <row r="871" spans="1:65" x14ac:dyDescent="0.25">
      <c r="A871" s="53"/>
      <c r="H871" s="203"/>
      <c r="I871" s="57"/>
      <c r="K871" s="58"/>
      <c r="L871" s="59"/>
      <c r="N871" s="59"/>
      <c r="O871" s="61"/>
      <c r="P871" s="55"/>
      <c r="Q871" s="57"/>
      <c r="R871" s="62"/>
      <c r="S871" s="59"/>
      <c r="T871" s="63"/>
      <c r="U871" s="123"/>
      <c r="V871" s="64"/>
      <c r="W871" s="27"/>
      <c r="X871" s="65"/>
      <c r="Y871" s="65"/>
      <c r="Z871" s="66"/>
      <c r="AA871" s="67"/>
      <c r="AB871" s="67"/>
      <c r="AC871" s="68"/>
      <c r="AD871" s="67"/>
      <c r="AE871" s="72"/>
      <c r="AF871" s="34"/>
      <c r="AG871" s="69"/>
      <c r="AH871" s="37"/>
      <c r="AI871" s="37"/>
      <c r="AJ871" s="37"/>
      <c r="AM871" s="70"/>
      <c r="AN871" s="70"/>
      <c r="AO871" s="70"/>
      <c r="AQ871" s="72"/>
      <c r="AR871" s="73"/>
      <c r="AS871" s="51"/>
      <c r="AU871" s="73"/>
      <c r="AV871" s="73"/>
      <c r="AW871" s="110"/>
      <c r="AX871" s="46">
        <f>IF([1]!Contratacion2023[[#This Row],[ADICIÓN/PRÓRROGA]]="NO","N/A",[1]!Contratacion2023[[#This Row],[FECHA FIN PRORROGA]])</f>
        <v>0</v>
      </c>
      <c r="AY871" s="59"/>
      <c r="AZ871" s="59"/>
      <c r="BA871" s="59"/>
      <c r="BB871" s="47"/>
      <c r="BC871" s="59"/>
      <c r="BD871" s="59"/>
      <c r="BE871" s="48">
        <f>[1]!Contratacion2023[[#This Row],[VALOR TOTAL DEL CONTRATO]]-[1]!Contratacion2023[[#This Row],[VALOR VIGENTE]]</f>
        <v>0</v>
      </c>
      <c r="BJ871" s="51"/>
      <c r="BL871" s="73"/>
      <c r="BM871" s="51"/>
    </row>
    <row r="872" spans="1:65" x14ac:dyDescent="0.25">
      <c r="A872" s="53"/>
      <c r="H872" s="203"/>
      <c r="I872" s="57"/>
      <c r="K872" s="58"/>
      <c r="L872" s="59"/>
      <c r="N872" s="59"/>
      <c r="O872" s="61"/>
      <c r="P872" s="55"/>
      <c r="Q872" s="57"/>
      <c r="R872" s="62"/>
      <c r="S872" s="59"/>
      <c r="T872" s="63"/>
      <c r="U872" s="123"/>
      <c r="V872" s="64"/>
      <c r="W872" s="27"/>
      <c r="X872" s="65"/>
      <c r="Y872" s="65"/>
      <c r="Z872" s="66"/>
      <c r="AA872" s="67"/>
      <c r="AB872" s="67"/>
      <c r="AC872" s="68"/>
      <c r="AD872" s="67"/>
      <c r="AE872" s="72"/>
      <c r="AF872" s="34"/>
      <c r="AG872" s="69"/>
      <c r="AH872" s="37"/>
      <c r="AI872" s="37"/>
      <c r="AJ872" s="37"/>
      <c r="AM872" s="70"/>
      <c r="AN872" s="70"/>
      <c r="AO872" s="70"/>
      <c r="AQ872" s="72"/>
      <c r="AR872" s="73"/>
      <c r="AS872" s="51"/>
      <c r="AU872" s="73"/>
      <c r="AV872" s="73"/>
      <c r="AW872" s="110"/>
      <c r="AX872" s="46">
        <f>IF([1]!Contratacion2023[[#This Row],[ADICIÓN/PRÓRROGA]]="NO","N/A",[1]!Contratacion2023[[#This Row],[FECHA FIN PRORROGA]])</f>
        <v>0</v>
      </c>
      <c r="AY872" s="59"/>
      <c r="AZ872" s="59"/>
      <c r="BA872" s="59"/>
      <c r="BB872" s="47"/>
      <c r="BC872" s="59"/>
      <c r="BD872" s="59"/>
      <c r="BE872" s="48">
        <f>[1]!Contratacion2023[[#This Row],[VALOR TOTAL DEL CONTRATO]]-[1]!Contratacion2023[[#This Row],[VALOR VIGENTE]]</f>
        <v>0</v>
      </c>
      <c r="BJ872" s="51"/>
      <c r="BL872" s="73"/>
      <c r="BM872" s="51"/>
    </row>
    <row r="873" spans="1:65" x14ac:dyDescent="0.25">
      <c r="A873" s="53"/>
      <c r="H873" s="203"/>
      <c r="I873" s="57"/>
      <c r="K873" s="58"/>
      <c r="L873" s="59"/>
      <c r="N873" s="59"/>
      <c r="O873" s="61"/>
      <c r="P873" s="55"/>
      <c r="Q873" s="57"/>
      <c r="R873" s="62"/>
      <c r="S873" s="59"/>
      <c r="T873" s="63"/>
      <c r="U873" s="123"/>
      <c r="V873" s="64"/>
      <c r="W873" s="27"/>
      <c r="X873" s="65"/>
      <c r="Y873" s="65"/>
      <c r="Z873" s="66"/>
      <c r="AA873" s="67"/>
      <c r="AB873" s="67"/>
      <c r="AC873" s="68"/>
      <c r="AD873" s="67"/>
      <c r="AE873" s="72"/>
      <c r="AF873" s="34"/>
      <c r="AG873" s="69"/>
      <c r="AH873" s="37"/>
      <c r="AI873" s="37"/>
      <c r="AJ873" s="37"/>
      <c r="AM873" s="70"/>
      <c r="AN873" s="70"/>
      <c r="AO873" s="70"/>
      <c r="AQ873" s="72"/>
      <c r="AR873" s="73"/>
      <c r="AS873" s="51"/>
      <c r="AU873" s="73"/>
      <c r="AV873" s="73"/>
      <c r="AW873" s="110"/>
      <c r="AX873" s="46">
        <f>IF([1]!Contratacion2023[[#This Row],[ADICIÓN/PRÓRROGA]]="NO","N/A",[1]!Contratacion2023[[#This Row],[FECHA FIN PRORROGA]])</f>
        <v>0</v>
      </c>
      <c r="AY873" s="59"/>
      <c r="AZ873" s="59"/>
      <c r="BA873" s="59"/>
      <c r="BB873" s="47"/>
      <c r="BC873" s="59"/>
      <c r="BD873" s="59"/>
      <c r="BE873" s="48">
        <f>[1]!Contratacion2023[[#This Row],[VALOR TOTAL DEL CONTRATO]]-[1]!Contratacion2023[[#This Row],[VALOR VIGENTE]]</f>
        <v>0</v>
      </c>
      <c r="BJ873" s="51"/>
      <c r="BL873" s="73"/>
      <c r="BM873" s="51"/>
    </row>
    <row r="874" spans="1:65" x14ac:dyDescent="0.25">
      <c r="A874" s="53"/>
      <c r="H874" s="203"/>
      <c r="I874" s="57"/>
      <c r="K874" s="58"/>
      <c r="L874" s="59"/>
      <c r="N874" s="59"/>
      <c r="O874" s="61"/>
      <c r="P874" s="55"/>
      <c r="Q874" s="57"/>
      <c r="R874" s="62"/>
      <c r="S874" s="59"/>
      <c r="T874" s="63"/>
      <c r="U874" s="123"/>
      <c r="V874" s="64"/>
      <c r="W874" s="27"/>
      <c r="X874" s="65"/>
      <c r="Y874" s="65"/>
      <c r="Z874" s="66"/>
      <c r="AA874" s="67"/>
      <c r="AB874" s="67"/>
      <c r="AC874" s="68"/>
      <c r="AD874" s="67"/>
      <c r="AE874" s="72"/>
      <c r="AF874" s="34"/>
      <c r="AG874" s="69"/>
      <c r="AH874" s="37"/>
      <c r="AI874" s="37"/>
      <c r="AJ874" s="37"/>
      <c r="AM874" s="70"/>
      <c r="AN874" s="70"/>
      <c r="AO874" s="70"/>
      <c r="AQ874" s="72"/>
      <c r="AR874" s="73"/>
      <c r="AS874" s="51"/>
      <c r="AU874" s="73"/>
      <c r="AV874" s="73"/>
      <c r="AW874" s="110"/>
      <c r="AX874" s="46">
        <f>IF([1]!Contratacion2023[[#This Row],[ADICIÓN/PRÓRROGA]]="NO","N/A",[1]!Contratacion2023[[#This Row],[FECHA FIN PRORROGA]])</f>
        <v>0</v>
      </c>
      <c r="AY874" s="59"/>
      <c r="AZ874" s="59"/>
      <c r="BA874" s="59"/>
      <c r="BB874" s="47"/>
      <c r="BC874" s="59"/>
      <c r="BD874" s="59"/>
      <c r="BE874" s="48">
        <f>[1]!Contratacion2023[[#This Row],[VALOR TOTAL DEL CONTRATO]]-[1]!Contratacion2023[[#This Row],[VALOR VIGENTE]]</f>
        <v>0</v>
      </c>
      <c r="BJ874" s="51"/>
      <c r="BL874" s="73"/>
      <c r="BM874" s="51"/>
    </row>
    <row r="875" spans="1:65" x14ac:dyDescent="0.25">
      <c r="A875" s="53"/>
      <c r="H875" s="203"/>
      <c r="I875" s="57"/>
      <c r="K875" s="58"/>
      <c r="L875" s="59"/>
      <c r="N875" s="59"/>
      <c r="O875" s="61"/>
      <c r="P875" s="55"/>
      <c r="Q875" s="57"/>
      <c r="R875" s="62"/>
      <c r="S875" s="59"/>
      <c r="T875" s="63"/>
      <c r="U875" s="123"/>
      <c r="V875" s="64"/>
      <c r="W875" s="27"/>
      <c r="X875" s="65"/>
      <c r="Y875" s="65"/>
      <c r="Z875" s="66"/>
      <c r="AA875" s="67"/>
      <c r="AB875" s="67"/>
      <c r="AC875" s="68"/>
      <c r="AD875" s="67"/>
      <c r="AE875" s="72"/>
      <c r="AF875" s="34"/>
      <c r="AG875" s="69"/>
      <c r="AH875" s="37"/>
      <c r="AI875" s="37"/>
      <c r="AJ875" s="37"/>
      <c r="AM875" s="70"/>
      <c r="AN875" s="70"/>
      <c r="AO875" s="70"/>
      <c r="AQ875" s="72"/>
      <c r="AR875" s="73"/>
      <c r="AS875" s="51"/>
      <c r="AU875" s="73"/>
      <c r="AV875" s="73"/>
      <c r="AW875" s="110"/>
      <c r="AX875" s="46">
        <f>IF([1]!Contratacion2023[[#This Row],[ADICIÓN/PRÓRROGA]]="NO","N/A",[1]!Contratacion2023[[#This Row],[FECHA FIN PRORROGA]])</f>
        <v>0</v>
      </c>
      <c r="AY875" s="59"/>
      <c r="AZ875" s="59"/>
      <c r="BA875" s="59"/>
      <c r="BB875" s="47"/>
      <c r="BC875" s="59"/>
      <c r="BD875" s="59"/>
      <c r="BE875" s="48">
        <f>[1]!Contratacion2023[[#This Row],[VALOR TOTAL DEL CONTRATO]]-[1]!Contratacion2023[[#This Row],[VALOR VIGENTE]]</f>
        <v>0</v>
      </c>
      <c r="BJ875" s="51"/>
      <c r="BL875" s="73"/>
      <c r="BM875" s="51"/>
    </row>
    <row r="876" spans="1:65" x14ac:dyDescent="0.25">
      <c r="A876" s="53"/>
      <c r="H876" s="203"/>
      <c r="I876" s="57"/>
      <c r="K876" s="58"/>
      <c r="L876" s="59"/>
      <c r="N876" s="59"/>
      <c r="O876" s="61"/>
      <c r="P876" s="55"/>
      <c r="Q876" s="57"/>
      <c r="R876" s="62"/>
      <c r="S876" s="59"/>
      <c r="T876" s="63"/>
      <c r="U876" s="123"/>
      <c r="V876" s="64"/>
      <c r="W876" s="27"/>
      <c r="X876" s="65"/>
      <c r="Y876" s="65"/>
      <c r="Z876" s="66"/>
      <c r="AA876" s="67"/>
      <c r="AB876" s="67"/>
      <c r="AC876" s="68"/>
      <c r="AD876" s="67"/>
      <c r="AE876" s="72"/>
      <c r="AF876" s="34"/>
      <c r="AG876" s="69"/>
      <c r="AH876" s="37"/>
      <c r="AI876" s="37"/>
      <c r="AJ876" s="37"/>
      <c r="AM876" s="70"/>
      <c r="AN876" s="70"/>
      <c r="AO876" s="70"/>
      <c r="AQ876" s="72"/>
      <c r="AR876" s="73"/>
      <c r="AS876" s="51"/>
      <c r="AU876" s="73"/>
      <c r="AV876" s="73"/>
      <c r="AW876" s="110"/>
      <c r="AX876" s="46">
        <f>IF([1]!Contratacion2023[[#This Row],[ADICIÓN/PRÓRROGA]]="NO","N/A",[1]!Contratacion2023[[#This Row],[FECHA FIN PRORROGA]])</f>
        <v>0</v>
      </c>
      <c r="AY876" s="59"/>
      <c r="AZ876" s="59"/>
      <c r="BA876" s="59"/>
      <c r="BB876" s="47"/>
      <c r="BC876" s="59"/>
      <c r="BD876" s="59"/>
      <c r="BE876" s="48">
        <f>[1]!Contratacion2023[[#This Row],[VALOR TOTAL DEL CONTRATO]]-[1]!Contratacion2023[[#This Row],[VALOR VIGENTE]]</f>
        <v>0</v>
      </c>
      <c r="BJ876" s="51"/>
      <c r="BL876" s="73"/>
      <c r="BM876" s="51"/>
    </row>
    <row r="877" spans="1:65" x14ac:dyDescent="0.25">
      <c r="A877" s="53"/>
      <c r="H877" s="203"/>
      <c r="I877" s="57"/>
      <c r="K877" s="58"/>
      <c r="L877" s="59"/>
      <c r="N877" s="59"/>
      <c r="O877" s="61"/>
      <c r="P877" s="55"/>
      <c r="Q877" s="57"/>
      <c r="R877" s="62"/>
      <c r="S877" s="59"/>
      <c r="T877" s="63"/>
      <c r="U877" s="123"/>
      <c r="V877" s="64"/>
      <c r="W877" s="27"/>
      <c r="X877" s="65"/>
      <c r="Y877" s="65"/>
      <c r="Z877" s="66"/>
      <c r="AA877" s="67"/>
      <c r="AB877" s="67"/>
      <c r="AC877" s="68"/>
      <c r="AD877" s="67"/>
      <c r="AE877" s="72"/>
      <c r="AF877" s="34"/>
      <c r="AG877" s="69"/>
      <c r="AH877" s="37"/>
      <c r="AI877" s="37"/>
      <c r="AJ877" s="37"/>
      <c r="AM877" s="70"/>
      <c r="AN877" s="70"/>
      <c r="AO877" s="70"/>
      <c r="AQ877" s="72"/>
      <c r="AR877" s="73"/>
      <c r="AS877" s="51"/>
      <c r="AU877" s="73"/>
      <c r="AV877" s="73"/>
      <c r="AW877" s="110"/>
      <c r="AX877" s="46">
        <f>IF([1]!Contratacion2023[[#This Row],[ADICIÓN/PRÓRROGA]]="NO","N/A",[1]!Contratacion2023[[#This Row],[FECHA FIN PRORROGA]])</f>
        <v>0</v>
      </c>
      <c r="AY877" s="59"/>
      <c r="AZ877" s="59"/>
      <c r="BA877" s="59"/>
      <c r="BB877" s="47"/>
      <c r="BC877" s="59"/>
      <c r="BD877" s="59"/>
      <c r="BE877" s="48">
        <f>[1]!Contratacion2023[[#This Row],[VALOR TOTAL DEL CONTRATO]]-[1]!Contratacion2023[[#This Row],[VALOR VIGENTE]]</f>
        <v>0</v>
      </c>
      <c r="BJ877" s="51"/>
      <c r="BL877" s="73"/>
      <c r="BM877" s="51"/>
    </row>
    <row r="878" spans="1:65" x14ac:dyDescent="0.25">
      <c r="A878" s="53"/>
      <c r="H878" s="203"/>
      <c r="I878" s="57"/>
      <c r="K878" s="58"/>
      <c r="L878" s="59"/>
      <c r="N878" s="59"/>
      <c r="O878" s="61"/>
      <c r="P878" s="55"/>
      <c r="Q878" s="57"/>
      <c r="R878" s="62"/>
      <c r="S878" s="59"/>
      <c r="T878" s="63"/>
      <c r="U878" s="123"/>
      <c r="V878" s="64"/>
      <c r="W878" s="27"/>
      <c r="X878" s="65"/>
      <c r="Y878" s="65"/>
      <c r="Z878" s="66"/>
      <c r="AA878" s="67"/>
      <c r="AB878" s="67"/>
      <c r="AC878" s="68"/>
      <c r="AD878" s="67"/>
      <c r="AE878" s="72"/>
      <c r="AF878" s="34"/>
      <c r="AG878" s="69"/>
      <c r="AH878" s="37"/>
      <c r="AI878" s="37"/>
      <c r="AJ878" s="37"/>
      <c r="AM878" s="70"/>
      <c r="AN878" s="70"/>
      <c r="AO878" s="70"/>
      <c r="AQ878" s="72"/>
      <c r="AR878" s="73"/>
      <c r="AS878" s="51"/>
      <c r="AU878" s="73"/>
      <c r="AV878" s="73"/>
      <c r="AW878" s="110"/>
      <c r="AX878" s="46">
        <f>IF([1]!Contratacion2023[[#This Row],[ADICIÓN/PRÓRROGA]]="NO","N/A",[1]!Contratacion2023[[#This Row],[FECHA FIN PRORROGA]])</f>
        <v>0</v>
      </c>
      <c r="AY878" s="59"/>
      <c r="AZ878" s="59"/>
      <c r="BA878" s="59"/>
      <c r="BB878" s="47"/>
      <c r="BC878" s="59"/>
      <c r="BD878" s="59"/>
      <c r="BE878" s="48">
        <f>[1]!Contratacion2023[[#This Row],[VALOR TOTAL DEL CONTRATO]]-[1]!Contratacion2023[[#This Row],[VALOR VIGENTE]]</f>
        <v>0</v>
      </c>
      <c r="BJ878" s="51"/>
      <c r="BL878" s="73"/>
      <c r="BM878" s="51"/>
    </row>
    <row r="879" spans="1:65" x14ac:dyDescent="0.25">
      <c r="A879" s="53"/>
      <c r="H879" s="203"/>
      <c r="I879" s="57"/>
      <c r="K879" s="58"/>
      <c r="L879" s="59"/>
      <c r="N879" s="59"/>
      <c r="O879" s="61"/>
      <c r="P879" s="55"/>
      <c r="Q879" s="57"/>
      <c r="R879" s="62"/>
      <c r="S879" s="59"/>
      <c r="T879" s="63"/>
      <c r="U879" s="123"/>
      <c r="V879" s="64"/>
      <c r="W879" s="27"/>
      <c r="X879" s="65"/>
      <c r="Y879" s="65"/>
      <c r="Z879" s="66"/>
      <c r="AA879" s="67"/>
      <c r="AB879" s="67"/>
      <c r="AC879" s="68"/>
      <c r="AD879" s="67"/>
      <c r="AE879" s="72"/>
      <c r="AF879" s="34"/>
      <c r="AG879" s="69"/>
      <c r="AH879" s="37"/>
      <c r="AI879" s="37"/>
      <c r="AJ879" s="37"/>
      <c r="AM879" s="70"/>
      <c r="AN879" s="70"/>
      <c r="AO879" s="70"/>
      <c r="AQ879" s="72"/>
      <c r="AR879" s="73"/>
      <c r="AS879" s="51"/>
      <c r="AU879" s="73"/>
      <c r="AV879" s="73"/>
      <c r="AW879" s="110"/>
      <c r="AX879" s="46">
        <f>IF([1]!Contratacion2023[[#This Row],[ADICIÓN/PRÓRROGA]]="NO","N/A",[1]!Contratacion2023[[#This Row],[FECHA FIN PRORROGA]])</f>
        <v>0</v>
      </c>
      <c r="AY879" s="59"/>
      <c r="AZ879" s="59"/>
      <c r="BA879" s="59"/>
      <c r="BB879" s="47"/>
      <c r="BC879" s="59"/>
      <c r="BD879" s="59"/>
      <c r="BE879" s="48">
        <f>[1]!Contratacion2023[[#This Row],[VALOR TOTAL DEL CONTRATO]]-[1]!Contratacion2023[[#This Row],[VALOR VIGENTE]]</f>
        <v>0</v>
      </c>
      <c r="BJ879" s="51"/>
      <c r="BL879" s="73"/>
      <c r="BM879" s="51"/>
    </row>
    <row r="880" spans="1:65" x14ac:dyDescent="0.25">
      <c r="A880" s="53"/>
      <c r="H880" s="203"/>
      <c r="I880" s="57"/>
      <c r="K880" s="58"/>
      <c r="L880" s="59"/>
      <c r="N880" s="59"/>
      <c r="O880" s="61"/>
      <c r="P880" s="55"/>
      <c r="Q880" s="57"/>
      <c r="R880" s="62"/>
      <c r="S880" s="59"/>
      <c r="T880" s="63"/>
      <c r="U880" s="123"/>
      <c r="V880" s="64"/>
      <c r="W880" s="27"/>
      <c r="X880" s="65"/>
      <c r="Y880" s="65"/>
      <c r="Z880" s="66"/>
      <c r="AA880" s="67"/>
      <c r="AB880" s="67"/>
      <c r="AC880" s="68"/>
      <c r="AD880" s="67"/>
      <c r="AE880" s="72"/>
      <c r="AF880" s="34"/>
      <c r="AG880" s="69"/>
      <c r="AH880" s="37"/>
      <c r="AI880" s="37"/>
      <c r="AJ880" s="37"/>
      <c r="AM880" s="70"/>
      <c r="AN880" s="70"/>
      <c r="AO880" s="70"/>
      <c r="AQ880" s="72"/>
      <c r="AR880" s="73"/>
      <c r="AS880" s="51"/>
      <c r="AU880" s="73"/>
      <c r="AV880" s="73"/>
      <c r="AW880" s="110"/>
      <c r="AX880" s="46">
        <f>IF([1]!Contratacion2023[[#This Row],[ADICIÓN/PRÓRROGA]]="NO","N/A",[1]!Contratacion2023[[#This Row],[FECHA FIN PRORROGA]])</f>
        <v>0</v>
      </c>
      <c r="AY880" s="59"/>
      <c r="AZ880" s="59"/>
      <c r="BA880" s="59"/>
      <c r="BB880" s="47"/>
      <c r="BC880" s="59"/>
      <c r="BD880" s="59"/>
      <c r="BE880" s="48">
        <f>[1]!Contratacion2023[[#This Row],[VALOR TOTAL DEL CONTRATO]]-[1]!Contratacion2023[[#This Row],[VALOR VIGENTE]]</f>
        <v>0</v>
      </c>
      <c r="BJ880" s="51"/>
      <c r="BL880" s="73"/>
      <c r="BM880" s="51"/>
    </row>
    <row r="881" spans="1:65" x14ac:dyDescent="0.25">
      <c r="A881" s="53"/>
      <c r="H881" s="203"/>
      <c r="I881" s="57"/>
      <c r="K881" s="58"/>
      <c r="L881" s="59"/>
      <c r="N881" s="59"/>
      <c r="O881" s="61"/>
      <c r="P881" s="55"/>
      <c r="Q881" s="57"/>
      <c r="R881" s="62"/>
      <c r="S881" s="59"/>
      <c r="T881" s="63"/>
      <c r="U881" s="123"/>
      <c r="V881" s="64"/>
      <c r="W881" s="27"/>
      <c r="X881" s="65"/>
      <c r="Y881" s="65"/>
      <c r="Z881" s="66"/>
      <c r="AA881" s="67"/>
      <c r="AB881" s="67"/>
      <c r="AC881" s="68"/>
      <c r="AD881" s="67"/>
      <c r="AE881" s="72"/>
      <c r="AF881" s="34"/>
      <c r="AG881" s="69"/>
      <c r="AH881" s="37"/>
      <c r="AI881" s="37"/>
      <c r="AJ881" s="37"/>
      <c r="AM881" s="70"/>
      <c r="AN881" s="70"/>
      <c r="AO881" s="70"/>
      <c r="AQ881" s="72"/>
      <c r="AR881" s="73"/>
      <c r="AS881" s="51"/>
      <c r="AU881" s="73"/>
      <c r="AV881" s="73"/>
      <c r="AW881" s="110"/>
      <c r="AX881" s="46">
        <f>IF([1]!Contratacion2023[[#This Row],[ADICIÓN/PRÓRROGA]]="NO","N/A",[1]!Contratacion2023[[#This Row],[FECHA FIN PRORROGA]])</f>
        <v>0</v>
      </c>
      <c r="AY881" s="59"/>
      <c r="AZ881" s="59"/>
      <c r="BA881" s="59"/>
      <c r="BB881" s="47"/>
      <c r="BC881" s="59"/>
      <c r="BD881" s="59"/>
      <c r="BE881" s="48">
        <f>[1]!Contratacion2023[[#This Row],[VALOR TOTAL DEL CONTRATO]]-[1]!Contratacion2023[[#This Row],[VALOR VIGENTE]]</f>
        <v>0</v>
      </c>
      <c r="BJ881" s="51"/>
      <c r="BL881" s="73"/>
      <c r="BM881" s="51"/>
    </row>
    <row r="882" spans="1:65" x14ac:dyDescent="0.25">
      <c r="A882" s="53"/>
      <c r="H882" s="203"/>
      <c r="I882" s="57"/>
      <c r="K882" s="58"/>
      <c r="L882" s="59"/>
      <c r="N882" s="59"/>
      <c r="O882" s="61"/>
      <c r="P882" s="55"/>
      <c r="Q882" s="57"/>
      <c r="R882" s="62"/>
      <c r="S882" s="59"/>
      <c r="T882" s="63"/>
      <c r="U882" s="123"/>
      <c r="V882" s="64"/>
      <c r="W882" s="27"/>
      <c r="X882" s="65"/>
      <c r="Y882" s="65"/>
      <c r="Z882" s="66"/>
      <c r="AA882" s="67"/>
      <c r="AB882" s="67"/>
      <c r="AC882" s="68"/>
      <c r="AD882" s="67"/>
      <c r="AE882" s="72"/>
      <c r="AF882" s="34"/>
      <c r="AG882" s="69"/>
      <c r="AH882" s="37"/>
      <c r="AI882" s="37"/>
      <c r="AJ882" s="37"/>
      <c r="AM882" s="70"/>
      <c r="AN882" s="70"/>
      <c r="AO882" s="70"/>
      <c r="AQ882" s="72"/>
      <c r="AR882" s="73"/>
      <c r="AS882" s="51"/>
      <c r="AU882" s="73"/>
      <c r="AV882" s="73"/>
      <c r="AW882" s="110"/>
      <c r="AX882" s="46">
        <f>IF([1]!Contratacion2023[[#This Row],[ADICIÓN/PRÓRROGA]]="NO","N/A",[1]!Contratacion2023[[#This Row],[FECHA FIN PRORROGA]])</f>
        <v>0</v>
      </c>
      <c r="AY882" s="59"/>
      <c r="AZ882" s="59"/>
      <c r="BA882" s="59"/>
      <c r="BB882" s="47"/>
      <c r="BC882" s="59"/>
      <c r="BD882" s="59"/>
      <c r="BE882" s="48">
        <f>[1]!Contratacion2023[[#This Row],[VALOR TOTAL DEL CONTRATO]]-[1]!Contratacion2023[[#This Row],[VALOR VIGENTE]]</f>
        <v>0</v>
      </c>
      <c r="BJ882" s="51"/>
      <c r="BL882" s="73"/>
      <c r="BM882" s="51"/>
    </row>
    <row r="883" spans="1:65" x14ac:dyDescent="0.25">
      <c r="A883" s="53"/>
      <c r="H883" s="203"/>
      <c r="I883" s="57"/>
      <c r="K883" s="58"/>
      <c r="L883" s="59"/>
      <c r="N883" s="59"/>
      <c r="O883" s="61"/>
      <c r="P883" s="55"/>
      <c r="Q883" s="57"/>
      <c r="R883" s="62"/>
      <c r="S883" s="59"/>
      <c r="T883" s="63"/>
      <c r="U883" s="123"/>
      <c r="V883" s="64"/>
      <c r="W883" s="27"/>
      <c r="X883" s="65"/>
      <c r="Y883" s="65"/>
      <c r="Z883" s="66"/>
      <c r="AA883" s="67"/>
      <c r="AB883" s="67"/>
      <c r="AC883" s="68"/>
      <c r="AD883" s="67"/>
      <c r="AE883" s="72"/>
      <c r="AF883" s="34"/>
      <c r="AG883" s="69"/>
      <c r="AH883" s="37"/>
      <c r="AI883" s="37"/>
      <c r="AJ883" s="37"/>
      <c r="AM883" s="70"/>
      <c r="AN883" s="70"/>
      <c r="AO883" s="70"/>
      <c r="AQ883" s="72"/>
      <c r="AR883" s="73"/>
      <c r="AS883" s="51"/>
      <c r="AU883" s="73"/>
      <c r="AV883" s="73"/>
      <c r="AW883" s="110"/>
      <c r="AX883" s="46">
        <f>IF([1]!Contratacion2023[[#This Row],[ADICIÓN/PRÓRROGA]]="NO","N/A",[1]!Contratacion2023[[#This Row],[FECHA FIN PRORROGA]])</f>
        <v>0</v>
      </c>
      <c r="AY883" s="59"/>
      <c r="AZ883" s="59"/>
      <c r="BA883" s="59"/>
      <c r="BB883" s="47"/>
      <c r="BC883" s="59"/>
      <c r="BD883" s="59"/>
      <c r="BE883" s="48">
        <f>[1]!Contratacion2023[[#This Row],[VALOR TOTAL DEL CONTRATO]]-[1]!Contratacion2023[[#This Row],[VALOR VIGENTE]]</f>
        <v>0</v>
      </c>
      <c r="BJ883" s="51"/>
      <c r="BL883" s="73"/>
      <c r="BM883" s="51"/>
    </row>
    <row r="884" spans="1:65" x14ac:dyDescent="0.25">
      <c r="A884" s="53"/>
      <c r="H884" s="203"/>
      <c r="I884" s="57"/>
      <c r="K884" s="58"/>
      <c r="L884" s="59"/>
      <c r="N884" s="59"/>
      <c r="O884" s="61"/>
      <c r="P884" s="55"/>
      <c r="Q884" s="57"/>
      <c r="R884" s="62"/>
      <c r="S884" s="59"/>
      <c r="T884" s="63"/>
      <c r="U884" s="123"/>
      <c r="V884" s="64"/>
      <c r="W884" s="27"/>
      <c r="X884" s="65"/>
      <c r="Y884" s="65"/>
      <c r="Z884" s="66"/>
      <c r="AA884" s="67"/>
      <c r="AB884" s="67"/>
      <c r="AC884" s="68"/>
      <c r="AD884" s="67"/>
      <c r="AE884" s="72"/>
      <c r="AF884" s="34"/>
      <c r="AG884" s="69"/>
      <c r="AH884" s="37"/>
      <c r="AI884" s="37"/>
      <c r="AJ884" s="37"/>
      <c r="AM884" s="70"/>
      <c r="AN884" s="70"/>
      <c r="AO884" s="70"/>
      <c r="AQ884" s="72"/>
      <c r="AR884" s="73"/>
      <c r="AS884" s="51"/>
      <c r="AU884" s="73"/>
      <c r="AV884" s="73"/>
      <c r="AW884" s="110"/>
      <c r="AX884" s="46">
        <f>IF([1]!Contratacion2023[[#This Row],[ADICIÓN/PRÓRROGA]]="NO","N/A",[1]!Contratacion2023[[#This Row],[FECHA FIN PRORROGA]])</f>
        <v>0</v>
      </c>
      <c r="AY884" s="59"/>
      <c r="AZ884" s="59"/>
      <c r="BA884" s="59"/>
      <c r="BB884" s="47"/>
      <c r="BC884" s="59"/>
      <c r="BD884" s="59"/>
      <c r="BE884" s="48">
        <f>[1]!Contratacion2023[[#This Row],[VALOR TOTAL DEL CONTRATO]]-[1]!Contratacion2023[[#This Row],[VALOR VIGENTE]]</f>
        <v>0</v>
      </c>
      <c r="BJ884" s="51"/>
      <c r="BL884" s="73"/>
      <c r="BM884" s="51"/>
    </row>
    <row r="885" spans="1:65" x14ac:dyDescent="0.25">
      <c r="A885" s="53"/>
      <c r="H885" s="203"/>
      <c r="I885" s="57"/>
      <c r="K885" s="58"/>
      <c r="L885" s="59"/>
      <c r="N885" s="59"/>
      <c r="O885" s="61"/>
      <c r="P885" s="55"/>
      <c r="Q885" s="57"/>
      <c r="R885" s="62"/>
      <c r="S885" s="59"/>
      <c r="T885" s="63"/>
      <c r="U885" s="123"/>
      <c r="V885" s="64"/>
      <c r="W885" s="27"/>
      <c r="X885" s="65"/>
      <c r="Y885" s="65"/>
      <c r="Z885" s="66"/>
      <c r="AA885" s="67"/>
      <c r="AB885" s="67"/>
      <c r="AC885" s="68"/>
      <c r="AD885" s="67"/>
      <c r="AE885" s="72"/>
      <c r="AF885" s="34"/>
      <c r="AG885" s="69"/>
      <c r="AH885" s="37"/>
      <c r="AI885" s="37"/>
      <c r="AJ885" s="37"/>
      <c r="AM885" s="70"/>
      <c r="AN885" s="70"/>
      <c r="AO885" s="70"/>
      <c r="AQ885" s="72"/>
      <c r="AR885" s="73"/>
      <c r="AS885" s="51"/>
      <c r="AU885" s="73"/>
      <c r="AV885" s="73"/>
      <c r="AW885" s="110"/>
      <c r="AX885" s="46">
        <f>IF([1]!Contratacion2023[[#This Row],[ADICIÓN/PRÓRROGA]]="NO","N/A",[1]!Contratacion2023[[#This Row],[FECHA FIN PRORROGA]])</f>
        <v>0</v>
      </c>
      <c r="AY885" s="59"/>
      <c r="AZ885" s="59"/>
      <c r="BA885" s="59"/>
      <c r="BB885" s="47"/>
      <c r="BC885" s="59"/>
      <c r="BD885" s="59"/>
      <c r="BE885" s="48">
        <f>[1]!Contratacion2023[[#This Row],[VALOR TOTAL DEL CONTRATO]]-[1]!Contratacion2023[[#This Row],[VALOR VIGENTE]]</f>
        <v>0</v>
      </c>
      <c r="BJ885" s="51"/>
      <c r="BL885" s="73"/>
      <c r="BM885" s="51"/>
    </row>
    <row r="886" spans="1:65" x14ac:dyDescent="0.25">
      <c r="A886" s="53"/>
      <c r="H886" s="203"/>
      <c r="I886" s="57"/>
      <c r="K886" s="58"/>
      <c r="L886" s="59"/>
      <c r="N886" s="59"/>
      <c r="O886" s="61"/>
      <c r="P886" s="55"/>
      <c r="Q886" s="57"/>
      <c r="R886" s="62"/>
      <c r="S886" s="59"/>
      <c r="T886" s="63"/>
      <c r="U886" s="123"/>
      <c r="V886" s="64"/>
      <c r="W886" s="27"/>
      <c r="X886" s="65"/>
      <c r="Y886" s="65"/>
      <c r="Z886" s="66"/>
      <c r="AA886" s="67"/>
      <c r="AB886" s="67"/>
      <c r="AC886" s="68"/>
      <c r="AD886" s="67"/>
      <c r="AE886" s="72"/>
      <c r="AF886" s="34"/>
      <c r="AG886" s="69"/>
      <c r="AH886" s="37"/>
      <c r="AI886" s="37"/>
      <c r="AJ886" s="37"/>
      <c r="AM886" s="70"/>
      <c r="AN886" s="70"/>
      <c r="AO886" s="70"/>
      <c r="AQ886" s="72"/>
      <c r="AR886" s="73"/>
      <c r="AS886" s="51"/>
      <c r="AU886" s="73"/>
      <c r="AV886" s="73"/>
      <c r="AW886" s="110"/>
      <c r="AX886" s="46">
        <f>IF([1]!Contratacion2023[[#This Row],[ADICIÓN/PRÓRROGA]]="NO","N/A",[1]!Contratacion2023[[#This Row],[FECHA FIN PRORROGA]])</f>
        <v>0</v>
      </c>
      <c r="AY886" s="59"/>
      <c r="AZ886" s="59"/>
      <c r="BA886" s="59"/>
      <c r="BB886" s="47"/>
      <c r="BC886" s="59"/>
      <c r="BD886" s="59"/>
      <c r="BE886" s="48">
        <f>[1]!Contratacion2023[[#This Row],[VALOR TOTAL DEL CONTRATO]]-[1]!Contratacion2023[[#This Row],[VALOR VIGENTE]]</f>
        <v>0</v>
      </c>
      <c r="BJ886" s="51"/>
      <c r="BL886" s="73"/>
      <c r="BM886" s="51"/>
    </row>
    <row r="887" spans="1:65" x14ac:dyDescent="0.25">
      <c r="A887" s="53"/>
      <c r="H887" s="203"/>
      <c r="I887" s="57"/>
      <c r="K887" s="58"/>
      <c r="L887" s="59"/>
      <c r="N887" s="59"/>
      <c r="O887" s="61"/>
      <c r="P887" s="55"/>
      <c r="Q887" s="57"/>
      <c r="R887" s="62"/>
      <c r="S887" s="59"/>
      <c r="T887" s="63"/>
      <c r="U887" s="123"/>
      <c r="V887" s="64"/>
      <c r="W887" s="27"/>
      <c r="X887" s="65"/>
      <c r="Y887" s="65"/>
      <c r="Z887" s="66"/>
      <c r="AA887" s="67"/>
      <c r="AB887" s="67"/>
      <c r="AC887" s="68"/>
      <c r="AD887" s="67"/>
      <c r="AE887" s="72"/>
      <c r="AF887" s="34"/>
      <c r="AG887" s="69"/>
      <c r="AH887" s="37"/>
      <c r="AI887" s="37"/>
      <c r="AJ887" s="37"/>
      <c r="AM887" s="70"/>
      <c r="AN887" s="70"/>
      <c r="AO887" s="70"/>
      <c r="AQ887" s="72"/>
      <c r="AR887" s="73"/>
      <c r="AS887" s="51"/>
      <c r="AU887" s="73"/>
      <c r="AV887" s="73"/>
      <c r="AW887" s="110"/>
      <c r="AX887" s="46">
        <f>IF([1]!Contratacion2023[[#This Row],[ADICIÓN/PRÓRROGA]]="NO","N/A",[1]!Contratacion2023[[#This Row],[FECHA FIN PRORROGA]])</f>
        <v>0</v>
      </c>
      <c r="AY887" s="59"/>
      <c r="AZ887" s="59"/>
      <c r="BA887" s="59"/>
      <c r="BB887" s="47"/>
      <c r="BC887" s="59"/>
      <c r="BD887" s="59"/>
      <c r="BE887" s="48">
        <f>[1]!Contratacion2023[[#This Row],[VALOR TOTAL DEL CONTRATO]]-[1]!Contratacion2023[[#This Row],[VALOR VIGENTE]]</f>
        <v>0</v>
      </c>
      <c r="BJ887" s="51"/>
      <c r="BL887" s="73"/>
      <c r="BM887" s="51"/>
    </row>
    <row r="888" spans="1:65" x14ac:dyDescent="0.25">
      <c r="A888" s="53"/>
      <c r="H888" s="203"/>
      <c r="I888" s="57"/>
      <c r="K888" s="58"/>
      <c r="L888" s="59"/>
      <c r="N888" s="59"/>
      <c r="O888" s="61"/>
      <c r="P888" s="55"/>
      <c r="Q888" s="57"/>
      <c r="R888" s="62"/>
      <c r="S888" s="59"/>
      <c r="T888" s="63"/>
      <c r="U888" s="123"/>
      <c r="V888" s="64"/>
      <c r="W888" s="27"/>
      <c r="X888" s="65"/>
      <c r="Y888" s="65"/>
      <c r="Z888" s="66"/>
      <c r="AA888" s="67"/>
      <c r="AB888" s="67"/>
      <c r="AC888" s="68"/>
      <c r="AD888" s="67"/>
      <c r="AE888" s="72"/>
      <c r="AF888" s="34"/>
      <c r="AG888" s="69"/>
      <c r="AH888" s="37"/>
      <c r="AI888" s="37"/>
      <c r="AJ888" s="37"/>
      <c r="AM888" s="70"/>
      <c r="AN888" s="70"/>
      <c r="AO888" s="70"/>
      <c r="AQ888" s="72"/>
      <c r="AR888" s="73"/>
      <c r="AS888" s="51"/>
      <c r="AU888" s="73"/>
      <c r="AV888" s="73"/>
      <c r="AW888" s="110"/>
      <c r="AX888" s="46">
        <f>IF([1]!Contratacion2023[[#This Row],[ADICIÓN/PRÓRROGA]]="NO","N/A",[1]!Contratacion2023[[#This Row],[FECHA FIN PRORROGA]])</f>
        <v>0</v>
      </c>
      <c r="AY888" s="59"/>
      <c r="AZ888" s="59"/>
      <c r="BA888" s="59"/>
      <c r="BB888" s="47"/>
      <c r="BC888" s="59"/>
      <c r="BD888" s="59"/>
      <c r="BE888" s="48">
        <f>[1]!Contratacion2023[[#This Row],[VALOR TOTAL DEL CONTRATO]]-[1]!Contratacion2023[[#This Row],[VALOR VIGENTE]]</f>
        <v>0</v>
      </c>
      <c r="BJ888" s="51"/>
      <c r="BL888" s="73"/>
      <c r="BM888" s="51"/>
    </row>
    <row r="889" spans="1:65" x14ac:dyDescent="0.25">
      <c r="A889" s="53"/>
      <c r="H889" s="203"/>
      <c r="I889" s="57"/>
      <c r="K889" s="58"/>
      <c r="L889" s="59"/>
      <c r="N889" s="59"/>
      <c r="O889" s="61"/>
      <c r="P889" s="55"/>
      <c r="Q889" s="57"/>
      <c r="R889" s="62"/>
      <c r="S889" s="59"/>
      <c r="T889" s="63"/>
      <c r="U889" s="123"/>
      <c r="V889" s="64"/>
      <c r="W889" s="27"/>
      <c r="X889" s="65"/>
      <c r="Y889" s="65"/>
      <c r="Z889" s="66"/>
      <c r="AA889" s="67"/>
      <c r="AB889" s="67"/>
      <c r="AC889" s="68"/>
      <c r="AD889" s="67"/>
      <c r="AE889" s="72"/>
      <c r="AF889" s="34"/>
      <c r="AG889" s="69"/>
      <c r="AH889" s="37"/>
      <c r="AI889" s="37"/>
      <c r="AJ889" s="37"/>
      <c r="AM889" s="70"/>
      <c r="AN889" s="70"/>
      <c r="AO889" s="70"/>
      <c r="AQ889" s="72"/>
      <c r="AR889" s="73"/>
      <c r="AS889" s="51"/>
      <c r="AU889" s="73"/>
      <c r="AV889" s="73"/>
      <c r="AW889" s="110"/>
      <c r="AX889" s="46">
        <f>IF([1]!Contratacion2023[[#This Row],[ADICIÓN/PRÓRROGA]]="NO","N/A",[1]!Contratacion2023[[#This Row],[FECHA FIN PRORROGA]])</f>
        <v>0</v>
      </c>
      <c r="AY889" s="59"/>
      <c r="AZ889" s="59"/>
      <c r="BA889" s="59"/>
      <c r="BB889" s="47"/>
      <c r="BC889" s="59"/>
      <c r="BD889" s="59"/>
      <c r="BE889" s="48">
        <f>[1]!Contratacion2023[[#This Row],[VALOR TOTAL DEL CONTRATO]]-[1]!Contratacion2023[[#This Row],[VALOR VIGENTE]]</f>
        <v>0</v>
      </c>
      <c r="BJ889" s="51"/>
      <c r="BL889" s="73"/>
      <c r="BM889" s="51"/>
    </row>
    <row r="890" spans="1:65" x14ac:dyDescent="0.25">
      <c r="A890" s="53"/>
      <c r="H890" s="203"/>
      <c r="I890" s="57"/>
      <c r="K890" s="58"/>
      <c r="L890" s="59"/>
      <c r="N890" s="59"/>
      <c r="O890" s="61"/>
      <c r="P890" s="55"/>
      <c r="Q890" s="57"/>
      <c r="R890" s="62"/>
      <c r="S890" s="59"/>
      <c r="T890" s="63"/>
      <c r="U890" s="123"/>
      <c r="V890" s="64"/>
      <c r="W890" s="27"/>
      <c r="X890" s="65"/>
      <c r="Y890" s="65"/>
      <c r="Z890" s="66"/>
      <c r="AA890" s="67"/>
      <c r="AB890" s="67"/>
      <c r="AC890" s="68"/>
      <c r="AD890" s="67"/>
      <c r="AE890" s="72"/>
      <c r="AF890" s="34"/>
      <c r="AG890" s="69"/>
      <c r="AH890" s="37"/>
      <c r="AI890" s="37"/>
      <c r="AJ890" s="37"/>
      <c r="AM890" s="70"/>
      <c r="AN890" s="70"/>
      <c r="AO890" s="70"/>
      <c r="AQ890" s="72"/>
      <c r="AR890" s="73"/>
      <c r="AS890" s="51"/>
      <c r="AU890" s="73"/>
      <c r="AV890" s="73"/>
      <c r="AW890" s="110"/>
      <c r="AX890" s="46">
        <f>IF([1]!Contratacion2023[[#This Row],[ADICIÓN/PRÓRROGA]]="NO","N/A",[1]!Contratacion2023[[#This Row],[FECHA FIN PRORROGA]])</f>
        <v>0</v>
      </c>
      <c r="AY890" s="59"/>
      <c r="AZ890" s="59"/>
      <c r="BA890" s="59"/>
      <c r="BB890" s="47"/>
      <c r="BC890" s="59"/>
      <c r="BD890" s="59"/>
      <c r="BE890" s="48">
        <f>[1]!Contratacion2023[[#This Row],[VALOR TOTAL DEL CONTRATO]]-[1]!Contratacion2023[[#This Row],[VALOR VIGENTE]]</f>
        <v>0</v>
      </c>
      <c r="BJ890" s="51"/>
      <c r="BL890" s="73"/>
      <c r="BM890" s="51"/>
    </row>
    <row r="891" spans="1:65" x14ac:dyDescent="0.25">
      <c r="A891" s="53"/>
      <c r="H891" s="203"/>
      <c r="I891" s="57"/>
      <c r="K891" s="58"/>
      <c r="L891" s="59"/>
      <c r="N891" s="59"/>
      <c r="O891" s="61"/>
      <c r="P891" s="55"/>
      <c r="Q891" s="57"/>
      <c r="R891" s="62"/>
      <c r="S891" s="59"/>
      <c r="T891" s="63"/>
      <c r="U891" s="123"/>
      <c r="V891" s="64"/>
      <c r="W891" s="27"/>
      <c r="X891" s="65"/>
      <c r="Y891" s="65"/>
      <c r="Z891" s="66"/>
      <c r="AA891" s="67"/>
      <c r="AB891" s="67"/>
      <c r="AC891" s="68"/>
      <c r="AD891" s="67"/>
      <c r="AE891" s="72"/>
      <c r="AF891" s="34"/>
      <c r="AG891" s="69"/>
      <c r="AH891" s="37"/>
      <c r="AI891" s="37"/>
      <c r="AJ891" s="37"/>
      <c r="AM891" s="70"/>
      <c r="AN891" s="70"/>
      <c r="AO891" s="70"/>
      <c r="AQ891" s="72"/>
      <c r="AR891" s="73"/>
      <c r="AS891" s="51"/>
      <c r="AU891" s="73"/>
      <c r="AV891" s="73"/>
      <c r="AW891" s="110"/>
      <c r="AX891" s="46">
        <f>IF([1]!Contratacion2023[[#This Row],[ADICIÓN/PRÓRROGA]]="NO","N/A",[1]!Contratacion2023[[#This Row],[FECHA FIN PRORROGA]])</f>
        <v>0</v>
      </c>
      <c r="AY891" s="59"/>
      <c r="AZ891" s="59"/>
      <c r="BA891" s="59"/>
      <c r="BB891" s="47"/>
      <c r="BC891" s="59"/>
      <c r="BD891" s="59"/>
      <c r="BE891" s="48">
        <f>[1]!Contratacion2023[[#This Row],[VALOR TOTAL DEL CONTRATO]]-[1]!Contratacion2023[[#This Row],[VALOR VIGENTE]]</f>
        <v>0</v>
      </c>
      <c r="BJ891" s="51"/>
      <c r="BL891" s="73"/>
      <c r="BM891" s="51"/>
    </row>
    <row r="892" spans="1:65" x14ac:dyDescent="0.25">
      <c r="A892" s="53"/>
      <c r="H892" s="203"/>
      <c r="I892" s="57"/>
      <c r="K892" s="58"/>
      <c r="L892" s="59"/>
      <c r="N892" s="59"/>
      <c r="O892" s="61"/>
      <c r="P892" s="55"/>
      <c r="Q892" s="57"/>
      <c r="R892" s="62"/>
      <c r="S892" s="59"/>
      <c r="T892" s="63"/>
      <c r="U892" s="123"/>
      <c r="V892" s="64"/>
      <c r="W892" s="27"/>
      <c r="X892" s="65"/>
      <c r="Y892" s="65"/>
      <c r="Z892" s="66"/>
      <c r="AA892" s="67"/>
      <c r="AB892" s="67"/>
      <c r="AC892" s="68"/>
      <c r="AD892" s="67"/>
      <c r="AE892" s="72"/>
      <c r="AF892" s="34"/>
      <c r="AG892" s="69"/>
      <c r="AH892" s="37"/>
      <c r="AI892" s="37"/>
      <c r="AJ892" s="37"/>
      <c r="AM892" s="70"/>
      <c r="AN892" s="70"/>
      <c r="AO892" s="70"/>
      <c r="AQ892" s="72"/>
      <c r="AR892" s="73"/>
      <c r="AS892" s="51"/>
      <c r="AU892" s="73"/>
      <c r="AV892" s="73"/>
      <c r="AW892" s="110"/>
      <c r="AX892" s="46">
        <f>IF([1]!Contratacion2023[[#This Row],[ADICIÓN/PRÓRROGA]]="NO","N/A",[1]!Contratacion2023[[#This Row],[FECHA FIN PRORROGA]])</f>
        <v>0</v>
      </c>
      <c r="AY892" s="59"/>
      <c r="AZ892" s="59"/>
      <c r="BA892" s="59"/>
      <c r="BB892" s="47"/>
      <c r="BC892" s="59"/>
      <c r="BD892" s="59"/>
      <c r="BE892" s="48">
        <f>[1]!Contratacion2023[[#This Row],[VALOR TOTAL DEL CONTRATO]]-[1]!Contratacion2023[[#This Row],[VALOR VIGENTE]]</f>
        <v>0</v>
      </c>
      <c r="BJ892" s="51"/>
      <c r="BL892" s="73"/>
      <c r="BM892" s="51"/>
    </row>
    <row r="893" spans="1:65" x14ac:dyDescent="0.25">
      <c r="A893" s="53"/>
      <c r="H893" s="203"/>
      <c r="I893" s="57"/>
      <c r="K893" s="58"/>
      <c r="L893" s="59"/>
      <c r="N893" s="59"/>
      <c r="O893" s="61"/>
      <c r="P893" s="55"/>
      <c r="Q893" s="57"/>
      <c r="R893" s="62"/>
      <c r="S893" s="59"/>
      <c r="T893" s="63"/>
      <c r="U893" s="123"/>
      <c r="V893" s="64"/>
      <c r="W893" s="27"/>
      <c r="X893" s="65"/>
      <c r="Y893" s="65"/>
      <c r="Z893" s="66"/>
      <c r="AA893" s="67"/>
      <c r="AB893" s="67"/>
      <c r="AC893" s="68"/>
      <c r="AD893" s="67"/>
      <c r="AE893" s="72"/>
      <c r="AF893" s="34"/>
      <c r="AG893" s="69"/>
      <c r="AH893" s="37"/>
      <c r="AI893" s="37"/>
      <c r="AJ893" s="37"/>
      <c r="AM893" s="70"/>
      <c r="AN893" s="70"/>
      <c r="AO893" s="70"/>
      <c r="AQ893" s="72"/>
      <c r="AR893" s="73"/>
      <c r="AS893" s="51"/>
      <c r="AU893" s="73"/>
      <c r="AV893" s="73"/>
      <c r="AW893" s="110"/>
      <c r="AX893" s="46">
        <f>IF([1]!Contratacion2023[[#This Row],[ADICIÓN/PRÓRROGA]]="NO","N/A",[1]!Contratacion2023[[#This Row],[FECHA FIN PRORROGA]])</f>
        <v>0</v>
      </c>
      <c r="AY893" s="59"/>
      <c r="AZ893" s="59"/>
      <c r="BA893" s="59"/>
      <c r="BB893" s="47"/>
      <c r="BC893" s="59"/>
      <c r="BD893" s="59"/>
      <c r="BE893" s="48">
        <f>[1]!Contratacion2023[[#This Row],[VALOR TOTAL DEL CONTRATO]]-[1]!Contratacion2023[[#This Row],[VALOR VIGENTE]]</f>
        <v>0</v>
      </c>
      <c r="BJ893" s="51"/>
      <c r="BL893" s="73"/>
      <c r="BM893" s="51"/>
    </row>
    <row r="894" spans="1:65" x14ac:dyDescent="0.25">
      <c r="A894" s="53"/>
      <c r="H894" s="203"/>
      <c r="I894" s="57"/>
      <c r="K894" s="58"/>
      <c r="L894" s="59"/>
      <c r="N894" s="59"/>
      <c r="O894" s="61"/>
      <c r="P894" s="55"/>
      <c r="Q894" s="57"/>
      <c r="R894" s="62"/>
      <c r="S894" s="59"/>
      <c r="T894" s="63"/>
      <c r="U894" s="123"/>
      <c r="V894" s="64"/>
      <c r="W894" s="27"/>
      <c r="X894" s="65"/>
      <c r="Y894" s="65"/>
      <c r="Z894" s="66"/>
      <c r="AA894" s="67"/>
      <c r="AB894" s="67"/>
      <c r="AC894" s="68"/>
      <c r="AD894" s="67"/>
      <c r="AE894" s="72"/>
      <c r="AF894" s="34"/>
      <c r="AG894" s="69"/>
      <c r="AH894" s="37"/>
      <c r="AI894" s="37"/>
      <c r="AJ894" s="37"/>
      <c r="AM894" s="70"/>
      <c r="AN894" s="70"/>
      <c r="AO894" s="70"/>
      <c r="AQ894" s="72"/>
      <c r="AR894" s="73"/>
      <c r="AS894" s="51"/>
      <c r="AU894" s="73"/>
      <c r="AV894" s="73"/>
      <c r="AW894" s="110"/>
      <c r="AX894" s="46">
        <f>IF([1]!Contratacion2023[[#This Row],[ADICIÓN/PRÓRROGA]]="NO","N/A",[1]!Contratacion2023[[#This Row],[FECHA FIN PRORROGA]])</f>
        <v>0</v>
      </c>
      <c r="AY894" s="59"/>
      <c r="AZ894" s="59"/>
      <c r="BA894" s="59"/>
      <c r="BB894" s="47"/>
      <c r="BC894" s="59"/>
      <c r="BD894" s="59"/>
      <c r="BE894" s="48">
        <f>[1]!Contratacion2023[[#This Row],[VALOR TOTAL DEL CONTRATO]]-[1]!Contratacion2023[[#This Row],[VALOR VIGENTE]]</f>
        <v>0</v>
      </c>
      <c r="BJ894" s="51"/>
      <c r="BL894" s="73"/>
      <c r="BM894" s="51"/>
    </row>
    <row r="895" spans="1:65" x14ac:dyDescent="0.25">
      <c r="A895" s="53"/>
      <c r="H895" s="203"/>
      <c r="I895" s="57"/>
      <c r="K895" s="58"/>
      <c r="L895" s="59"/>
      <c r="N895" s="59"/>
      <c r="O895" s="61"/>
      <c r="P895" s="55"/>
      <c r="Q895" s="57"/>
      <c r="R895" s="62"/>
      <c r="S895" s="59"/>
      <c r="T895" s="63"/>
      <c r="U895" s="123"/>
      <c r="V895" s="64"/>
      <c r="W895" s="27"/>
      <c r="X895" s="65"/>
      <c r="Y895" s="65"/>
      <c r="Z895" s="66"/>
      <c r="AA895" s="67"/>
      <c r="AB895" s="67"/>
      <c r="AC895" s="68"/>
      <c r="AD895" s="67"/>
      <c r="AE895" s="72"/>
      <c r="AF895" s="34"/>
      <c r="AG895" s="69"/>
      <c r="AH895" s="37"/>
      <c r="AI895" s="37"/>
      <c r="AJ895" s="37"/>
      <c r="AM895" s="70"/>
      <c r="AN895" s="70"/>
      <c r="AO895" s="70"/>
      <c r="AQ895" s="72"/>
      <c r="AR895" s="73"/>
      <c r="AS895" s="51"/>
      <c r="AU895" s="73"/>
      <c r="AV895" s="73"/>
      <c r="AW895" s="110"/>
      <c r="AX895" s="46">
        <f>IF([1]!Contratacion2023[[#This Row],[ADICIÓN/PRÓRROGA]]="NO","N/A",[1]!Contratacion2023[[#This Row],[FECHA FIN PRORROGA]])</f>
        <v>0</v>
      </c>
      <c r="AY895" s="59"/>
      <c r="AZ895" s="59"/>
      <c r="BA895" s="59"/>
      <c r="BB895" s="47"/>
      <c r="BC895" s="59"/>
      <c r="BD895" s="59"/>
      <c r="BE895" s="48">
        <f>[1]!Contratacion2023[[#This Row],[VALOR TOTAL DEL CONTRATO]]-[1]!Contratacion2023[[#This Row],[VALOR VIGENTE]]</f>
        <v>0</v>
      </c>
      <c r="BJ895" s="51"/>
      <c r="BL895" s="73"/>
      <c r="BM895" s="51"/>
    </row>
    <row r="896" spans="1:65" x14ac:dyDescent="0.25">
      <c r="A896" s="53"/>
      <c r="H896" s="203"/>
      <c r="I896" s="57"/>
      <c r="K896" s="58"/>
      <c r="L896" s="59"/>
      <c r="N896" s="59"/>
      <c r="O896" s="61"/>
      <c r="P896" s="55"/>
      <c r="Q896" s="57"/>
      <c r="R896" s="62"/>
      <c r="S896" s="59"/>
      <c r="T896" s="63"/>
      <c r="U896" s="123"/>
      <c r="V896" s="64"/>
      <c r="W896" s="27"/>
      <c r="X896" s="65"/>
      <c r="Y896" s="65"/>
      <c r="Z896" s="66"/>
      <c r="AA896" s="67"/>
      <c r="AB896" s="67"/>
      <c r="AC896" s="68"/>
      <c r="AD896" s="67"/>
      <c r="AE896" s="72"/>
      <c r="AF896" s="34"/>
      <c r="AG896" s="69"/>
      <c r="AH896" s="37"/>
      <c r="AI896" s="37"/>
      <c r="AJ896" s="37"/>
      <c r="AM896" s="70"/>
      <c r="AN896" s="70"/>
      <c r="AO896" s="70"/>
      <c r="AQ896" s="72"/>
      <c r="AR896" s="73"/>
      <c r="AS896" s="51"/>
      <c r="AU896" s="73"/>
      <c r="AV896" s="73"/>
      <c r="AW896" s="110"/>
      <c r="AX896" s="46">
        <f>IF([1]!Contratacion2023[[#This Row],[ADICIÓN/PRÓRROGA]]="NO","N/A",[1]!Contratacion2023[[#This Row],[FECHA FIN PRORROGA]])</f>
        <v>0</v>
      </c>
      <c r="AY896" s="59"/>
      <c r="AZ896" s="59"/>
      <c r="BA896" s="59"/>
      <c r="BB896" s="47"/>
      <c r="BC896" s="59"/>
      <c r="BD896" s="59"/>
      <c r="BE896" s="48">
        <f>[1]!Contratacion2023[[#This Row],[VALOR TOTAL DEL CONTRATO]]-[1]!Contratacion2023[[#This Row],[VALOR VIGENTE]]</f>
        <v>0</v>
      </c>
      <c r="BJ896" s="51"/>
      <c r="BL896" s="73"/>
      <c r="BM896" s="51"/>
    </row>
    <row r="897" spans="1:65" x14ac:dyDescent="0.25">
      <c r="A897" s="53"/>
      <c r="H897" s="203"/>
      <c r="I897" s="57"/>
      <c r="K897" s="58"/>
      <c r="L897" s="59"/>
      <c r="N897" s="59"/>
      <c r="O897" s="61"/>
      <c r="P897" s="55"/>
      <c r="Q897" s="57"/>
      <c r="R897" s="62"/>
      <c r="S897" s="59"/>
      <c r="T897" s="63"/>
      <c r="U897" s="123"/>
      <c r="V897" s="64"/>
      <c r="W897" s="27"/>
      <c r="X897" s="65"/>
      <c r="Y897" s="65"/>
      <c r="Z897" s="66"/>
      <c r="AA897" s="67"/>
      <c r="AB897" s="67"/>
      <c r="AC897" s="68"/>
      <c r="AD897" s="67"/>
      <c r="AE897" s="72"/>
      <c r="AF897" s="34"/>
      <c r="AG897" s="69"/>
      <c r="AH897" s="37"/>
      <c r="AI897" s="37"/>
      <c r="AJ897" s="37"/>
      <c r="AM897" s="70"/>
      <c r="AN897" s="70"/>
      <c r="AO897" s="70"/>
      <c r="AQ897" s="72"/>
      <c r="AR897" s="73"/>
      <c r="AS897" s="51"/>
      <c r="AU897" s="73"/>
      <c r="AV897" s="73"/>
      <c r="AW897" s="110"/>
      <c r="AX897" s="46">
        <f>IF([1]!Contratacion2023[[#This Row],[ADICIÓN/PRÓRROGA]]="NO","N/A",[1]!Contratacion2023[[#This Row],[FECHA FIN PRORROGA]])</f>
        <v>0</v>
      </c>
      <c r="AY897" s="59"/>
      <c r="AZ897" s="59"/>
      <c r="BA897" s="59"/>
      <c r="BB897" s="47"/>
      <c r="BC897" s="59"/>
      <c r="BD897" s="59"/>
      <c r="BE897" s="48">
        <f>[1]!Contratacion2023[[#This Row],[VALOR TOTAL DEL CONTRATO]]-[1]!Contratacion2023[[#This Row],[VALOR VIGENTE]]</f>
        <v>0</v>
      </c>
      <c r="BJ897" s="51"/>
      <c r="BL897" s="73"/>
      <c r="BM897" s="51"/>
    </row>
    <row r="898" spans="1:65" x14ac:dyDescent="0.25">
      <c r="A898" s="53"/>
      <c r="H898" s="203"/>
      <c r="I898" s="57"/>
      <c r="K898" s="58"/>
      <c r="L898" s="59"/>
      <c r="N898" s="59"/>
      <c r="O898" s="61"/>
      <c r="P898" s="55"/>
      <c r="Q898" s="57"/>
      <c r="R898" s="62"/>
      <c r="S898" s="59"/>
      <c r="T898" s="63"/>
      <c r="U898" s="123"/>
      <c r="V898" s="64"/>
      <c r="W898" s="27"/>
      <c r="X898" s="65"/>
      <c r="Y898" s="65"/>
      <c r="Z898" s="66"/>
      <c r="AA898" s="67"/>
      <c r="AB898" s="67"/>
      <c r="AC898" s="68"/>
      <c r="AD898" s="67"/>
      <c r="AE898" s="72"/>
      <c r="AF898" s="34"/>
      <c r="AG898" s="69"/>
      <c r="AH898" s="37"/>
      <c r="AI898" s="37"/>
      <c r="AJ898" s="37"/>
      <c r="AM898" s="70"/>
      <c r="AN898" s="70"/>
      <c r="AO898" s="70"/>
      <c r="AQ898" s="72"/>
      <c r="AR898" s="73"/>
      <c r="AS898" s="51"/>
      <c r="AU898" s="73"/>
      <c r="AV898" s="73"/>
      <c r="AW898" s="110"/>
      <c r="AX898" s="46">
        <f>IF([1]!Contratacion2023[[#This Row],[ADICIÓN/PRÓRROGA]]="NO","N/A",[1]!Contratacion2023[[#This Row],[FECHA FIN PRORROGA]])</f>
        <v>0</v>
      </c>
      <c r="AY898" s="59"/>
      <c r="AZ898" s="59"/>
      <c r="BA898" s="59"/>
      <c r="BB898" s="47"/>
      <c r="BC898" s="59"/>
      <c r="BD898" s="59"/>
      <c r="BE898" s="48">
        <f>[1]!Contratacion2023[[#This Row],[VALOR TOTAL DEL CONTRATO]]-[1]!Contratacion2023[[#This Row],[VALOR VIGENTE]]</f>
        <v>0</v>
      </c>
      <c r="BJ898" s="51"/>
      <c r="BL898" s="73"/>
      <c r="BM898" s="51"/>
    </row>
    <row r="899" spans="1:65" x14ac:dyDescent="0.25">
      <c r="A899" s="53"/>
      <c r="H899" s="203"/>
      <c r="I899" s="57"/>
      <c r="K899" s="58"/>
      <c r="L899" s="59"/>
      <c r="N899" s="59"/>
      <c r="O899" s="61"/>
      <c r="P899" s="55"/>
      <c r="Q899" s="57"/>
      <c r="R899" s="62"/>
      <c r="S899" s="59"/>
      <c r="T899" s="63"/>
      <c r="U899" s="123"/>
      <c r="V899" s="64"/>
      <c r="W899" s="27"/>
      <c r="X899" s="65"/>
      <c r="Y899" s="65"/>
      <c r="Z899" s="66"/>
      <c r="AA899" s="67"/>
      <c r="AB899" s="67"/>
      <c r="AC899" s="68"/>
      <c r="AD899" s="67"/>
      <c r="AE899" s="72"/>
      <c r="AF899" s="34"/>
      <c r="AG899" s="69"/>
      <c r="AH899" s="37"/>
      <c r="AI899" s="37"/>
      <c r="AJ899" s="37"/>
      <c r="AM899" s="70"/>
      <c r="AN899" s="70"/>
      <c r="AO899" s="70"/>
      <c r="AQ899" s="72"/>
      <c r="AR899" s="73"/>
      <c r="AS899" s="51"/>
      <c r="AU899" s="73"/>
      <c r="AV899" s="73"/>
      <c r="AW899" s="110"/>
      <c r="AX899" s="46">
        <f>IF([1]!Contratacion2023[[#This Row],[ADICIÓN/PRÓRROGA]]="NO","N/A",[1]!Contratacion2023[[#This Row],[FECHA FIN PRORROGA]])</f>
        <v>0</v>
      </c>
      <c r="AY899" s="59"/>
      <c r="AZ899" s="59"/>
      <c r="BA899" s="59"/>
      <c r="BB899" s="47"/>
      <c r="BC899" s="59"/>
      <c r="BD899" s="59"/>
      <c r="BE899" s="48">
        <f>[1]!Contratacion2023[[#This Row],[VALOR TOTAL DEL CONTRATO]]-[1]!Contratacion2023[[#This Row],[VALOR VIGENTE]]</f>
        <v>0</v>
      </c>
      <c r="BJ899" s="51"/>
      <c r="BL899" s="73"/>
      <c r="BM899" s="51"/>
    </row>
    <row r="900" spans="1:65" x14ac:dyDescent="0.25">
      <c r="A900" s="53"/>
      <c r="H900" s="203"/>
      <c r="I900" s="57"/>
      <c r="K900" s="58"/>
      <c r="L900" s="59"/>
      <c r="N900" s="59"/>
      <c r="O900" s="61"/>
      <c r="P900" s="55"/>
      <c r="Q900" s="57"/>
      <c r="R900" s="62"/>
      <c r="S900" s="59"/>
      <c r="T900" s="63"/>
      <c r="U900" s="123"/>
      <c r="V900" s="64"/>
      <c r="W900" s="27"/>
      <c r="X900" s="65"/>
      <c r="Y900" s="65"/>
      <c r="Z900" s="66"/>
      <c r="AA900" s="67"/>
      <c r="AB900" s="67"/>
      <c r="AC900" s="68"/>
      <c r="AD900" s="67"/>
      <c r="AE900" s="72"/>
      <c r="AF900" s="34"/>
      <c r="AG900" s="69"/>
      <c r="AH900" s="37"/>
      <c r="AI900" s="37"/>
      <c r="AJ900" s="37"/>
      <c r="AM900" s="70"/>
      <c r="AN900" s="70"/>
      <c r="AO900" s="70"/>
      <c r="AQ900" s="72"/>
      <c r="AR900" s="73"/>
      <c r="AS900" s="51"/>
      <c r="AU900" s="73"/>
      <c r="AV900" s="73"/>
      <c r="AW900" s="110"/>
      <c r="AX900" s="46">
        <f>IF([1]!Contratacion2023[[#This Row],[ADICIÓN/PRÓRROGA]]="NO","N/A",[1]!Contratacion2023[[#This Row],[FECHA FIN PRORROGA]])</f>
        <v>0</v>
      </c>
      <c r="AY900" s="59"/>
      <c r="AZ900" s="59"/>
      <c r="BA900" s="59"/>
      <c r="BB900" s="47"/>
      <c r="BC900" s="59"/>
      <c r="BD900" s="59"/>
      <c r="BE900" s="48">
        <f>[1]!Contratacion2023[[#This Row],[VALOR TOTAL DEL CONTRATO]]-[1]!Contratacion2023[[#This Row],[VALOR VIGENTE]]</f>
        <v>0</v>
      </c>
      <c r="BJ900" s="51"/>
      <c r="BL900" s="73"/>
      <c r="BM900" s="51"/>
    </row>
    <row r="901" spans="1:65" x14ac:dyDescent="0.25">
      <c r="A901" s="53"/>
      <c r="H901" s="203"/>
      <c r="I901" s="57"/>
      <c r="K901" s="58"/>
      <c r="L901" s="59"/>
      <c r="N901" s="59"/>
      <c r="O901" s="61"/>
      <c r="P901" s="55"/>
      <c r="Q901" s="57"/>
      <c r="R901" s="62"/>
      <c r="S901" s="59"/>
      <c r="T901" s="63"/>
      <c r="U901" s="123"/>
      <c r="V901" s="64"/>
      <c r="W901" s="27"/>
      <c r="X901" s="65"/>
      <c r="Y901" s="65"/>
      <c r="Z901" s="66"/>
      <c r="AA901" s="67"/>
      <c r="AB901" s="67"/>
      <c r="AC901" s="68"/>
      <c r="AD901" s="67"/>
      <c r="AE901" s="72"/>
      <c r="AF901" s="34"/>
      <c r="AG901" s="69"/>
      <c r="AH901" s="37"/>
      <c r="AI901" s="37"/>
      <c r="AJ901" s="37"/>
      <c r="AM901" s="70"/>
      <c r="AN901" s="70"/>
      <c r="AO901" s="70"/>
      <c r="AQ901" s="72"/>
      <c r="AR901" s="73"/>
      <c r="AS901" s="51"/>
      <c r="AU901" s="73"/>
      <c r="AV901" s="73"/>
      <c r="AW901" s="110"/>
      <c r="AX901" s="46">
        <f>IF([1]!Contratacion2023[[#This Row],[ADICIÓN/PRÓRROGA]]="NO","N/A",[1]!Contratacion2023[[#This Row],[FECHA FIN PRORROGA]])</f>
        <v>0</v>
      </c>
      <c r="AY901" s="59"/>
      <c r="AZ901" s="59"/>
      <c r="BA901" s="59"/>
      <c r="BB901" s="47"/>
      <c r="BC901" s="59"/>
      <c r="BD901" s="59"/>
      <c r="BE901" s="48">
        <f>[1]!Contratacion2023[[#This Row],[VALOR TOTAL DEL CONTRATO]]-[1]!Contratacion2023[[#This Row],[VALOR VIGENTE]]</f>
        <v>0</v>
      </c>
      <c r="BJ901" s="51"/>
      <c r="BL901" s="73"/>
      <c r="BM901" s="51"/>
    </row>
    <row r="902" spans="1:65" x14ac:dyDescent="0.25">
      <c r="A902" s="53"/>
      <c r="H902" s="203"/>
      <c r="I902" s="57"/>
      <c r="K902" s="58"/>
      <c r="L902" s="59"/>
      <c r="N902" s="59"/>
      <c r="O902" s="61"/>
      <c r="P902" s="55"/>
      <c r="Q902" s="57"/>
      <c r="R902" s="62"/>
      <c r="S902" s="59"/>
      <c r="T902" s="63"/>
      <c r="U902" s="123"/>
      <c r="V902" s="64"/>
      <c r="W902" s="27"/>
      <c r="X902" s="65"/>
      <c r="Y902" s="65"/>
      <c r="Z902" s="66"/>
      <c r="AA902" s="67"/>
      <c r="AB902" s="67"/>
      <c r="AC902" s="68"/>
      <c r="AD902" s="67"/>
      <c r="AE902" s="72"/>
      <c r="AF902" s="34"/>
      <c r="AG902" s="69"/>
      <c r="AH902" s="37"/>
      <c r="AI902" s="37"/>
      <c r="AJ902" s="37"/>
      <c r="AM902" s="70"/>
      <c r="AN902" s="70"/>
      <c r="AO902" s="70"/>
      <c r="AQ902" s="72"/>
      <c r="AR902" s="73"/>
      <c r="AS902" s="51"/>
      <c r="AU902" s="73"/>
      <c r="AV902" s="73"/>
      <c r="AW902" s="110"/>
      <c r="AX902" s="46">
        <f>IF([1]!Contratacion2023[[#This Row],[ADICIÓN/PRÓRROGA]]="NO","N/A",[1]!Contratacion2023[[#This Row],[FECHA FIN PRORROGA]])</f>
        <v>0</v>
      </c>
      <c r="AY902" s="59"/>
      <c r="AZ902" s="59"/>
      <c r="BA902" s="59"/>
      <c r="BB902" s="47"/>
      <c r="BC902" s="59"/>
      <c r="BD902" s="59"/>
      <c r="BE902" s="48">
        <f>[1]!Contratacion2023[[#This Row],[VALOR TOTAL DEL CONTRATO]]-[1]!Contratacion2023[[#This Row],[VALOR VIGENTE]]</f>
        <v>0</v>
      </c>
      <c r="BJ902" s="51"/>
      <c r="BL902" s="73"/>
      <c r="BM902" s="51"/>
    </row>
    <row r="903" spans="1:65" x14ac:dyDescent="0.25">
      <c r="A903" s="53"/>
      <c r="H903" s="203"/>
      <c r="I903" s="57"/>
      <c r="K903" s="58"/>
      <c r="L903" s="59"/>
      <c r="N903" s="59"/>
      <c r="O903" s="61"/>
      <c r="P903" s="55"/>
      <c r="Q903" s="57"/>
      <c r="R903" s="62"/>
      <c r="S903" s="59"/>
      <c r="T903" s="63"/>
      <c r="U903" s="123"/>
      <c r="V903" s="64"/>
      <c r="W903" s="27"/>
      <c r="X903" s="65"/>
      <c r="Y903" s="65"/>
      <c r="Z903" s="66"/>
      <c r="AA903" s="67"/>
      <c r="AB903" s="67"/>
      <c r="AC903" s="68"/>
      <c r="AD903" s="67"/>
      <c r="AE903" s="72"/>
      <c r="AF903" s="34"/>
      <c r="AG903" s="69"/>
      <c r="AH903" s="37"/>
      <c r="AI903" s="37"/>
      <c r="AJ903" s="37"/>
      <c r="AM903" s="70"/>
      <c r="AN903" s="70"/>
      <c r="AO903" s="70"/>
      <c r="AQ903" s="72"/>
      <c r="AR903" s="73"/>
      <c r="AS903" s="51"/>
      <c r="AU903" s="73"/>
      <c r="AV903" s="73"/>
      <c r="AW903" s="110"/>
      <c r="AX903" s="46">
        <f>IF([1]!Contratacion2023[[#This Row],[ADICIÓN/PRÓRROGA]]="NO","N/A",[1]!Contratacion2023[[#This Row],[FECHA FIN PRORROGA]])</f>
        <v>0</v>
      </c>
      <c r="AY903" s="59"/>
      <c r="AZ903" s="59"/>
      <c r="BA903" s="59"/>
      <c r="BB903" s="47"/>
      <c r="BC903" s="59"/>
      <c r="BD903" s="59"/>
      <c r="BE903" s="48">
        <f>[1]!Contratacion2023[[#This Row],[VALOR TOTAL DEL CONTRATO]]-[1]!Contratacion2023[[#This Row],[VALOR VIGENTE]]</f>
        <v>0</v>
      </c>
      <c r="BJ903" s="51"/>
      <c r="BL903" s="73"/>
      <c r="BM903" s="51"/>
    </row>
    <row r="904" spans="1:65" x14ac:dyDescent="0.25">
      <c r="A904" s="53"/>
      <c r="H904" s="203"/>
      <c r="I904" s="57"/>
      <c r="K904" s="58"/>
      <c r="L904" s="59"/>
      <c r="N904" s="59"/>
      <c r="O904" s="61"/>
      <c r="P904" s="55"/>
      <c r="Q904" s="57"/>
      <c r="R904" s="62"/>
      <c r="S904" s="59"/>
      <c r="T904" s="63"/>
      <c r="U904" s="123"/>
      <c r="V904" s="64"/>
      <c r="W904" s="27"/>
      <c r="X904" s="65"/>
      <c r="Y904" s="65"/>
      <c r="Z904" s="66"/>
      <c r="AA904" s="67"/>
      <c r="AB904" s="67"/>
      <c r="AC904" s="68"/>
      <c r="AD904" s="67"/>
      <c r="AE904" s="72"/>
      <c r="AF904" s="34"/>
      <c r="AG904" s="69"/>
      <c r="AH904" s="37"/>
      <c r="AI904" s="37"/>
      <c r="AJ904" s="37"/>
      <c r="AM904" s="70"/>
      <c r="AN904" s="70"/>
      <c r="AO904" s="70"/>
      <c r="AQ904" s="72"/>
      <c r="AR904" s="73"/>
      <c r="AS904" s="51"/>
      <c r="AU904" s="73"/>
      <c r="AV904" s="73"/>
      <c r="AW904" s="110"/>
      <c r="AX904" s="46">
        <f>IF([1]!Contratacion2023[[#This Row],[ADICIÓN/PRÓRROGA]]="NO","N/A",[1]!Contratacion2023[[#This Row],[FECHA FIN PRORROGA]])</f>
        <v>0</v>
      </c>
      <c r="AY904" s="59"/>
      <c r="AZ904" s="59"/>
      <c r="BA904" s="59"/>
      <c r="BB904" s="47"/>
      <c r="BC904" s="59"/>
      <c r="BD904" s="59"/>
      <c r="BE904" s="48">
        <f>[1]!Contratacion2023[[#This Row],[VALOR TOTAL DEL CONTRATO]]-[1]!Contratacion2023[[#This Row],[VALOR VIGENTE]]</f>
        <v>0</v>
      </c>
      <c r="BJ904" s="51"/>
      <c r="BL904" s="73"/>
      <c r="BM904" s="51"/>
    </row>
    <row r="905" spans="1:65" x14ac:dyDescent="0.25">
      <c r="A905" s="53"/>
      <c r="H905" s="203"/>
      <c r="I905" s="57"/>
      <c r="K905" s="58"/>
      <c r="L905" s="59"/>
      <c r="N905" s="59"/>
      <c r="O905" s="61"/>
      <c r="P905" s="55"/>
      <c r="Q905" s="57"/>
      <c r="R905" s="62"/>
      <c r="S905" s="59"/>
      <c r="T905" s="63"/>
      <c r="U905" s="123"/>
      <c r="V905" s="64"/>
      <c r="W905" s="27"/>
      <c r="X905" s="65"/>
      <c r="Y905" s="65"/>
      <c r="Z905" s="66"/>
      <c r="AA905" s="67"/>
      <c r="AB905" s="67"/>
      <c r="AC905" s="68"/>
      <c r="AD905" s="67"/>
      <c r="AE905" s="72"/>
      <c r="AF905" s="34"/>
      <c r="AG905" s="69"/>
      <c r="AH905" s="37"/>
      <c r="AI905" s="37"/>
      <c r="AJ905" s="37"/>
      <c r="AM905" s="70"/>
      <c r="AN905" s="70"/>
      <c r="AO905" s="70"/>
      <c r="AQ905" s="72"/>
      <c r="AR905" s="73"/>
      <c r="AS905" s="51"/>
      <c r="AU905" s="73"/>
      <c r="AV905" s="73"/>
      <c r="AW905" s="110"/>
      <c r="AX905" s="46">
        <f>IF([1]!Contratacion2023[[#This Row],[ADICIÓN/PRÓRROGA]]="NO","N/A",[1]!Contratacion2023[[#This Row],[FECHA FIN PRORROGA]])</f>
        <v>0</v>
      </c>
      <c r="AY905" s="59"/>
      <c r="AZ905" s="59"/>
      <c r="BA905" s="59"/>
      <c r="BB905" s="47"/>
      <c r="BC905" s="59"/>
      <c r="BD905" s="59"/>
      <c r="BE905" s="48">
        <f>[1]!Contratacion2023[[#This Row],[VALOR TOTAL DEL CONTRATO]]-[1]!Contratacion2023[[#This Row],[VALOR VIGENTE]]</f>
        <v>0</v>
      </c>
      <c r="BJ905" s="51"/>
      <c r="BL905" s="73"/>
      <c r="BM905" s="51"/>
    </row>
    <row r="906" spans="1:65" x14ac:dyDescent="0.25">
      <c r="A906" s="53"/>
      <c r="H906" s="203"/>
      <c r="I906" s="57"/>
      <c r="K906" s="58"/>
      <c r="L906" s="59"/>
      <c r="N906" s="59"/>
      <c r="O906" s="61"/>
      <c r="P906" s="55"/>
      <c r="Q906" s="57"/>
      <c r="R906" s="62"/>
      <c r="S906" s="59"/>
      <c r="T906" s="63"/>
      <c r="U906" s="123"/>
      <c r="V906" s="64"/>
      <c r="W906" s="27"/>
      <c r="X906" s="65"/>
      <c r="Y906" s="65"/>
      <c r="Z906" s="66"/>
      <c r="AA906" s="67"/>
      <c r="AB906" s="67"/>
      <c r="AC906" s="68"/>
      <c r="AD906" s="67"/>
      <c r="AE906" s="72"/>
      <c r="AF906" s="34"/>
      <c r="AG906" s="69"/>
      <c r="AH906" s="37"/>
      <c r="AI906" s="37"/>
      <c r="AJ906" s="37"/>
      <c r="AM906" s="70"/>
      <c r="AN906" s="70"/>
      <c r="AO906" s="70"/>
      <c r="AQ906" s="72"/>
      <c r="AR906" s="73"/>
      <c r="AS906" s="51"/>
      <c r="AU906" s="73"/>
      <c r="AV906" s="73"/>
      <c r="AW906" s="110"/>
      <c r="AX906" s="46">
        <f>IF([1]!Contratacion2023[[#This Row],[ADICIÓN/PRÓRROGA]]="NO","N/A",[1]!Contratacion2023[[#This Row],[FECHA FIN PRORROGA]])</f>
        <v>0</v>
      </c>
      <c r="AY906" s="59"/>
      <c r="AZ906" s="59"/>
      <c r="BA906" s="59"/>
      <c r="BB906" s="47"/>
      <c r="BC906" s="59"/>
      <c r="BD906" s="59"/>
      <c r="BE906" s="48">
        <f>[1]!Contratacion2023[[#This Row],[VALOR TOTAL DEL CONTRATO]]-[1]!Contratacion2023[[#This Row],[VALOR VIGENTE]]</f>
        <v>0</v>
      </c>
      <c r="BJ906" s="51"/>
      <c r="BL906" s="73"/>
      <c r="BM906" s="51"/>
    </row>
    <row r="907" spans="1:65" x14ac:dyDescent="0.25">
      <c r="A907" s="53"/>
      <c r="H907" s="203"/>
      <c r="I907" s="57"/>
      <c r="K907" s="58"/>
      <c r="L907" s="59"/>
      <c r="N907" s="59"/>
      <c r="O907" s="61"/>
      <c r="P907" s="55"/>
      <c r="Q907" s="57"/>
      <c r="R907" s="62"/>
      <c r="S907" s="59"/>
      <c r="T907" s="63"/>
      <c r="U907" s="123"/>
      <c r="V907" s="64"/>
      <c r="W907" s="27"/>
      <c r="X907" s="65"/>
      <c r="Y907" s="65"/>
      <c r="Z907" s="66"/>
      <c r="AA907" s="67"/>
      <c r="AB907" s="67"/>
      <c r="AC907" s="68"/>
      <c r="AD907" s="67"/>
      <c r="AE907" s="72"/>
      <c r="AF907" s="34"/>
      <c r="AG907" s="69"/>
      <c r="AH907" s="37"/>
      <c r="AI907" s="37"/>
      <c r="AJ907" s="37"/>
      <c r="AM907" s="70"/>
      <c r="AN907" s="70"/>
      <c r="AO907" s="70"/>
      <c r="AQ907" s="72"/>
      <c r="AR907" s="73"/>
      <c r="AS907" s="51"/>
      <c r="AU907" s="73"/>
      <c r="AV907" s="73"/>
      <c r="AW907" s="110"/>
      <c r="AX907" s="46">
        <f>IF([1]!Contratacion2023[[#This Row],[ADICIÓN/PRÓRROGA]]="NO","N/A",[1]!Contratacion2023[[#This Row],[FECHA FIN PRORROGA]])</f>
        <v>0</v>
      </c>
      <c r="AY907" s="59"/>
      <c r="AZ907" s="59"/>
      <c r="BA907" s="59"/>
      <c r="BB907" s="47"/>
      <c r="BC907" s="59"/>
      <c r="BD907" s="59"/>
      <c r="BE907" s="48">
        <f>[1]!Contratacion2023[[#This Row],[VALOR TOTAL DEL CONTRATO]]-[1]!Contratacion2023[[#This Row],[VALOR VIGENTE]]</f>
        <v>0</v>
      </c>
      <c r="BJ907" s="51"/>
      <c r="BL907" s="73"/>
      <c r="BM907" s="51"/>
    </row>
    <row r="908" spans="1:65" x14ac:dyDescent="0.25">
      <c r="A908" s="53"/>
      <c r="H908" s="203"/>
      <c r="I908" s="57"/>
      <c r="K908" s="58"/>
      <c r="L908" s="59"/>
      <c r="N908" s="59"/>
      <c r="O908" s="61"/>
      <c r="P908" s="55"/>
      <c r="Q908" s="57"/>
      <c r="R908" s="62"/>
      <c r="S908" s="59"/>
      <c r="T908" s="63"/>
      <c r="U908" s="123"/>
      <c r="V908" s="64"/>
      <c r="W908" s="27"/>
      <c r="X908" s="65"/>
      <c r="Y908" s="65"/>
      <c r="Z908" s="66"/>
      <c r="AA908" s="67"/>
      <c r="AB908" s="67"/>
      <c r="AC908" s="68"/>
      <c r="AD908" s="67"/>
      <c r="AE908" s="72"/>
      <c r="AF908" s="34"/>
      <c r="AG908" s="69"/>
      <c r="AH908" s="37"/>
      <c r="AI908" s="37"/>
      <c r="AJ908" s="37"/>
      <c r="AM908" s="70"/>
      <c r="AN908" s="70"/>
      <c r="AO908" s="70"/>
      <c r="AQ908" s="72"/>
      <c r="AR908" s="73"/>
      <c r="AS908" s="51"/>
      <c r="AU908" s="73"/>
      <c r="AV908" s="73"/>
      <c r="AW908" s="110"/>
      <c r="AX908" s="46">
        <f>IF([1]!Contratacion2023[[#This Row],[ADICIÓN/PRÓRROGA]]="NO","N/A",[1]!Contratacion2023[[#This Row],[FECHA FIN PRORROGA]])</f>
        <v>0</v>
      </c>
      <c r="AY908" s="59"/>
      <c r="AZ908" s="59"/>
      <c r="BA908" s="59"/>
      <c r="BB908" s="47"/>
      <c r="BC908" s="59"/>
      <c r="BD908" s="59"/>
      <c r="BE908" s="48">
        <f>[1]!Contratacion2023[[#This Row],[VALOR TOTAL DEL CONTRATO]]-[1]!Contratacion2023[[#This Row],[VALOR VIGENTE]]</f>
        <v>0</v>
      </c>
      <c r="BJ908" s="51"/>
      <c r="BL908" s="73"/>
      <c r="BM908" s="51"/>
    </row>
    <row r="909" spans="1:65" x14ac:dyDescent="0.25">
      <c r="A909" s="53"/>
      <c r="H909" s="203"/>
      <c r="I909" s="57"/>
      <c r="K909" s="58"/>
      <c r="L909" s="59"/>
      <c r="N909" s="59"/>
      <c r="O909" s="61"/>
      <c r="P909" s="55"/>
      <c r="Q909" s="57"/>
      <c r="R909" s="62"/>
      <c r="S909" s="59"/>
      <c r="T909" s="63"/>
      <c r="U909" s="123"/>
      <c r="V909" s="64"/>
      <c r="W909" s="27"/>
      <c r="X909" s="65"/>
      <c r="Y909" s="65"/>
      <c r="Z909" s="66"/>
      <c r="AA909" s="67"/>
      <c r="AB909" s="67"/>
      <c r="AC909" s="68"/>
      <c r="AD909" s="67"/>
      <c r="AE909" s="72"/>
      <c r="AF909" s="34"/>
      <c r="AG909" s="69"/>
      <c r="AH909" s="37"/>
      <c r="AI909" s="37"/>
      <c r="AJ909" s="37"/>
      <c r="AM909" s="70"/>
      <c r="AN909" s="70"/>
      <c r="AO909" s="70"/>
      <c r="AQ909" s="72"/>
      <c r="AR909" s="73"/>
      <c r="AS909" s="51"/>
      <c r="AU909" s="73"/>
      <c r="AV909" s="73"/>
      <c r="AW909" s="110"/>
      <c r="AX909" s="46">
        <f>IF([1]!Contratacion2023[[#This Row],[ADICIÓN/PRÓRROGA]]="NO","N/A",[1]!Contratacion2023[[#This Row],[FECHA FIN PRORROGA]])</f>
        <v>0</v>
      </c>
      <c r="AY909" s="59"/>
      <c r="AZ909" s="59"/>
      <c r="BA909" s="59"/>
      <c r="BB909" s="47"/>
      <c r="BC909" s="59"/>
      <c r="BD909" s="59"/>
      <c r="BE909" s="48">
        <f>[1]!Contratacion2023[[#This Row],[VALOR TOTAL DEL CONTRATO]]-[1]!Contratacion2023[[#This Row],[VALOR VIGENTE]]</f>
        <v>0</v>
      </c>
      <c r="BJ909" s="51"/>
      <c r="BL909" s="73"/>
      <c r="BM909" s="51"/>
    </row>
    <row r="910" spans="1:65" x14ac:dyDescent="0.25">
      <c r="A910" s="53"/>
      <c r="H910" s="203"/>
      <c r="I910" s="57"/>
      <c r="K910" s="58"/>
      <c r="L910" s="59"/>
      <c r="N910" s="59"/>
      <c r="O910" s="61"/>
      <c r="P910" s="55"/>
      <c r="Q910" s="57"/>
      <c r="R910" s="62"/>
      <c r="S910" s="59"/>
      <c r="T910" s="63"/>
      <c r="U910" s="123"/>
      <c r="V910" s="64"/>
      <c r="W910" s="27"/>
      <c r="X910" s="65"/>
      <c r="Y910" s="65"/>
      <c r="Z910" s="66"/>
      <c r="AA910" s="67"/>
      <c r="AB910" s="67"/>
      <c r="AC910" s="68"/>
      <c r="AD910" s="67"/>
      <c r="AE910" s="72"/>
      <c r="AF910" s="34"/>
      <c r="AG910" s="69"/>
      <c r="AH910" s="37"/>
      <c r="AI910" s="37"/>
      <c r="AJ910" s="37"/>
      <c r="AM910" s="70"/>
      <c r="AN910" s="70"/>
      <c r="AO910" s="70"/>
      <c r="AQ910" s="72"/>
      <c r="AR910" s="73"/>
      <c r="AS910" s="51"/>
      <c r="AU910" s="73"/>
      <c r="AV910" s="73"/>
      <c r="AW910" s="110"/>
      <c r="AX910" s="46">
        <f>IF([1]!Contratacion2023[[#This Row],[ADICIÓN/PRÓRROGA]]="NO","N/A",[1]!Contratacion2023[[#This Row],[FECHA FIN PRORROGA]])</f>
        <v>0</v>
      </c>
      <c r="AY910" s="59"/>
      <c r="AZ910" s="59"/>
      <c r="BA910" s="59"/>
      <c r="BB910" s="47"/>
      <c r="BC910" s="59"/>
      <c r="BD910" s="59"/>
      <c r="BE910" s="48">
        <f>[1]!Contratacion2023[[#This Row],[VALOR TOTAL DEL CONTRATO]]-[1]!Contratacion2023[[#This Row],[VALOR VIGENTE]]</f>
        <v>0</v>
      </c>
      <c r="BJ910" s="51"/>
      <c r="BL910" s="73"/>
      <c r="BM910" s="51"/>
    </row>
    <row r="911" spans="1:65" x14ac:dyDescent="0.25">
      <c r="A911" s="53"/>
      <c r="H911" s="203"/>
      <c r="I911" s="57"/>
      <c r="K911" s="58"/>
      <c r="L911" s="59"/>
      <c r="N911" s="59"/>
      <c r="O911" s="61"/>
      <c r="P911" s="55"/>
      <c r="Q911" s="57"/>
      <c r="R911" s="62"/>
      <c r="S911" s="59"/>
      <c r="T911" s="63"/>
      <c r="U911" s="123"/>
      <c r="V911" s="64"/>
      <c r="W911" s="27"/>
      <c r="X911" s="65"/>
      <c r="Y911" s="65"/>
      <c r="Z911" s="66"/>
      <c r="AA911" s="67"/>
      <c r="AB911" s="67"/>
      <c r="AC911" s="68"/>
      <c r="AD911" s="67"/>
      <c r="AE911" s="72"/>
      <c r="AF911" s="34"/>
      <c r="AG911" s="69"/>
      <c r="AH911" s="37"/>
      <c r="AI911" s="37"/>
      <c r="AJ911" s="37"/>
      <c r="AM911" s="70"/>
      <c r="AN911" s="70"/>
      <c r="AO911" s="70"/>
      <c r="AQ911" s="72"/>
      <c r="AR911" s="73"/>
      <c r="AS911" s="51"/>
      <c r="AU911" s="73"/>
      <c r="AV911" s="73"/>
      <c r="AW911" s="110"/>
      <c r="AX911" s="46">
        <f>IF([1]!Contratacion2023[[#This Row],[ADICIÓN/PRÓRROGA]]="NO","N/A",[1]!Contratacion2023[[#This Row],[FECHA FIN PRORROGA]])</f>
        <v>0</v>
      </c>
      <c r="AY911" s="59"/>
      <c r="AZ911" s="59"/>
      <c r="BA911" s="59"/>
      <c r="BB911" s="47"/>
      <c r="BC911" s="59"/>
      <c r="BD911" s="59"/>
      <c r="BE911" s="48">
        <f>[1]!Contratacion2023[[#This Row],[VALOR TOTAL DEL CONTRATO]]-[1]!Contratacion2023[[#This Row],[VALOR VIGENTE]]</f>
        <v>0</v>
      </c>
      <c r="BJ911" s="51"/>
      <c r="BL911" s="73"/>
      <c r="BM911" s="51"/>
    </row>
    <row r="912" spans="1:65" x14ac:dyDescent="0.25">
      <c r="A912" s="53"/>
      <c r="H912" s="203"/>
      <c r="I912" s="57"/>
      <c r="K912" s="58"/>
      <c r="L912" s="59"/>
      <c r="N912" s="59"/>
      <c r="O912" s="61"/>
      <c r="P912" s="55"/>
      <c r="Q912" s="57"/>
      <c r="R912" s="62"/>
      <c r="S912" s="59"/>
      <c r="T912" s="63"/>
      <c r="U912" s="123"/>
      <c r="V912" s="64"/>
      <c r="W912" s="27"/>
      <c r="X912" s="65"/>
      <c r="Y912" s="65"/>
      <c r="Z912" s="66"/>
      <c r="AA912" s="67"/>
      <c r="AB912" s="67"/>
      <c r="AC912" s="68"/>
      <c r="AD912" s="67"/>
      <c r="AE912" s="72"/>
      <c r="AF912" s="34"/>
      <c r="AG912" s="69"/>
      <c r="AH912" s="37"/>
      <c r="AI912" s="37"/>
      <c r="AJ912" s="37"/>
      <c r="AM912" s="70"/>
      <c r="AN912" s="70"/>
      <c r="AO912" s="70"/>
      <c r="AQ912" s="72"/>
      <c r="AR912" s="73"/>
      <c r="AS912" s="51"/>
      <c r="AU912" s="73"/>
      <c r="AV912" s="73"/>
      <c r="AW912" s="110"/>
      <c r="AX912" s="46">
        <f>IF([1]!Contratacion2023[[#This Row],[ADICIÓN/PRÓRROGA]]="NO","N/A",[1]!Contratacion2023[[#This Row],[FECHA FIN PRORROGA]])</f>
        <v>0</v>
      </c>
      <c r="AY912" s="59"/>
      <c r="AZ912" s="59"/>
      <c r="BA912" s="59"/>
      <c r="BB912" s="47"/>
      <c r="BC912" s="59"/>
      <c r="BD912" s="59"/>
      <c r="BE912" s="48">
        <f>[1]!Contratacion2023[[#This Row],[VALOR TOTAL DEL CONTRATO]]-[1]!Contratacion2023[[#This Row],[VALOR VIGENTE]]</f>
        <v>0</v>
      </c>
      <c r="BJ912" s="51"/>
      <c r="BL912" s="73"/>
      <c r="BM912" s="51"/>
    </row>
    <row r="913" spans="1:65" x14ac:dyDescent="0.25">
      <c r="A913" s="53"/>
      <c r="H913" s="203"/>
      <c r="I913" s="57"/>
      <c r="K913" s="58"/>
      <c r="L913" s="59"/>
      <c r="N913" s="59"/>
      <c r="O913" s="61"/>
      <c r="P913" s="55"/>
      <c r="Q913" s="57"/>
      <c r="R913" s="62"/>
      <c r="S913" s="59"/>
      <c r="T913" s="63"/>
      <c r="U913" s="123"/>
      <c r="V913" s="64"/>
      <c r="W913" s="27"/>
      <c r="X913" s="65"/>
      <c r="Y913" s="65"/>
      <c r="Z913" s="66"/>
      <c r="AA913" s="67"/>
      <c r="AB913" s="67"/>
      <c r="AC913" s="68"/>
      <c r="AD913" s="67"/>
      <c r="AE913" s="72"/>
      <c r="AF913" s="34"/>
      <c r="AG913" s="69"/>
      <c r="AH913" s="37"/>
      <c r="AI913" s="37"/>
      <c r="AJ913" s="37"/>
      <c r="AM913" s="70"/>
      <c r="AN913" s="70"/>
      <c r="AO913" s="70"/>
      <c r="AQ913" s="72"/>
      <c r="AR913" s="73"/>
      <c r="AS913" s="51"/>
      <c r="AU913" s="73"/>
      <c r="AV913" s="73"/>
      <c r="AW913" s="110"/>
      <c r="AX913" s="46">
        <f>IF([1]!Contratacion2023[[#This Row],[ADICIÓN/PRÓRROGA]]="NO","N/A",[1]!Contratacion2023[[#This Row],[FECHA FIN PRORROGA]])</f>
        <v>0</v>
      </c>
      <c r="AY913" s="59"/>
      <c r="AZ913" s="59"/>
      <c r="BA913" s="59"/>
      <c r="BB913" s="47"/>
      <c r="BC913" s="59"/>
      <c r="BD913" s="59"/>
      <c r="BE913" s="48">
        <f>[1]!Contratacion2023[[#This Row],[VALOR TOTAL DEL CONTRATO]]-[1]!Contratacion2023[[#This Row],[VALOR VIGENTE]]</f>
        <v>0</v>
      </c>
      <c r="BJ913" s="51"/>
      <c r="BL913" s="73"/>
      <c r="BM913" s="51"/>
    </row>
    <row r="914" spans="1:65" x14ac:dyDescent="0.25">
      <c r="A914" s="53"/>
      <c r="H914" s="203"/>
      <c r="I914" s="57"/>
      <c r="K914" s="58"/>
      <c r="L914" s="59"/>
      <c r="N914" s="59"/>
      <c r="O914" s="61"/>
      <c r="P914" s="55"/>
      <c r="Q914" s="57"/>
      <c r="R914" s="62"/>
      <c r="S914" s="59"/>
      <c r="T914" s="63"/>
      <c r="U914" s="123"/>
      <c r="V914" s="64"/>
      <c r="W914" s="27"/>
      <c r="X914" s="65"/>
      <c r="Y914" s="65"/>
      <c r="Z914" s="66"/>
      <c r="AA914" s="67"/>
      <c r="AB914" s="67"/>
      <c r="AC914" s="68"/>
      <c r="AD914" s="67"/>
      <c r="AE914" s="72"/>
      <c r="AF914" s="34"/>
      <c r="AG914" s="69"/>
      <c r="AH914" s="37"/>
      <c r="AI914" s="37"/>
      <c r="AJ914" s="37"/>
      <c r="AM914" s="70"/>
      <c r="AN914" s="70"/>
      <c r="AO914" s="70"/>
      <c r="AQ914" s="72"/>
      <c r="AR914" s="73"/>
      <c r="AS914" s="51"/>
      <c r="AU914" s="73"/>
      <c r="AV914" s="73"/>
      <c r="AW914" s="110"/>
      <c r="AX914" s="46">
        <f>IF([1]!Contratacion2023[[#This Row],[ADICIÓN/PRÓRROGA]]="NO","N/A",[1]!Contratacion2023[[#This Row],[FECHA FIN PRORROGA]])</f>
        <v>0</v>
      </c>
      <c r="AY914" s="59"/>
      <c r="AZ914" s="59"/>
      <c r="BA914" s="59"/>
      <c r="BB914" s="47"/>
      <c r="BC914" s="59"/>
      <c r="BD914" s="59"/>
      <c r="BE914" s="48">
        <f>[1]!Contratacion2023[[#This Row],[VALOR TOTAL DEL CONTRATO]]-[1]!Contratacion2023[[#This Row],[VALOR VIGENTE]]</f>
        <v>0</v>
      </c>
      <c r="BJ914" s="51"/>
      <c r="BL914" s="73"/>
      <c r="BM914" s="51"/>
    </row>
    <row r="915" spans="1:65" x14ac:dyDescent="0.25">
      <c r="A915" s="53"/>
      <c r="H915" s="203"/>
      <c r="I915" s="57"/>
      <c r="K915" s="58"/>
      <c r="L915" s="59"/>
      <c r="N915" s="59"/>
      <c r="O915" s="61"/>
      <c r="P915" s="55"/>
      <c r="Q915" s="57"/>
      <c r="R915" s="62"/>
      <c r="S915" s="59"/>
      <c r="T915" s="63"/>
      <c r="U915" s="123"/>
      <c r="V915" s="64"/>
      <c r="W915" s="27"/>
      <c r="X915" s="65"/>
      <c r="Y915" s="65"/>
      <c r="Z915" s="66"/>
      <c r="AA915" s="67"/>
      <c r="AB915" s="67"/>
      <c r="AC915" s="68"/>
      <c r="AD915" s="67"/>
      <c r="AE915" s="72"/>
      <c r="AF915" s="34"/>
      <c r="AG915" s="69"/>
      <c r="AH915" s="37"/>
      <c r="AI915" s="37"/>
      <c r="AJ915" s="37"/>
      <c r="AM915" s="70"/>
      <c r="AN915" s="70"/>
      <c r="AO915" s="70"/>
      <c r="AQ915" s="72"/>
      <c r="AR915" s="73"/>
      <c r="AS915" s="51"/>
      <c r="AU915" s="73"/>
      <c r="AV915" s="73"/>
      <c r="AW915" s="110"/>
      <c r="AX915" s="46">
        <f>IF([1]!Contratacion2023[[#This Row],[ADICIÓN/PRÓRROGA]]="NO","N/A",[1]!Contratacion2023[[#This Row],[FECHA FIN PRORROGA]])</f>
        <v>0</v>
      </c>
      <c r="AY915" s="59"/>
      <c r="AZ915" s="59"/>
      <c r="BA915" s="59"/>
      <c r="BB915" s="47"/>
      <c r="BC915" s="59"/>
      <c r="BD915" s="59"/>
      <c r="BE915" s="48">
        <f>[1]!Contratacion2023[[#This Row],[VALOR TOTAL DEL CONTRATO]]-[1]!Contratacion2023[[#This Row],[VALOR VIGENTE]]</f>
        <v>0</v>
      </c>
      <c r="BJ915" s="51"/>
      <c r="BL915" s="73"/>
      <c r="BM915" s="51"/>
    </row>
    <row r="916" spans="1:65" x14ac:dyDescent="0.25">
      <c r="A916" s="53"/>
      <c r="H916" s="203"/>
      <c r="I916" s="57"/>
      <c r="K916" s="58"/>
      <c r="L916" s="59"/>
      <c r="N916" s="59"/>
      <c r="O916" s="61"/>
      <c r="P916" s="55"/>
      <c r="Q916" s="57"/>
      <c r="R916" s="62"/>
      <c r="S916" s="59"/>
      <c r="T916" s="63"/>
      <c r="U916" s="123"/>
      <c r="V916" s="64"/>
      <c r="W916" s="27"/>
      <c r="X916" s="65"/>
      <c r="Y916" s="65"/>
      <c r="Z916" s="66"/>
      <c r="AA916" s="67"/>
      <c r="AB916" s="67"/>
      <c r="AC916" s="68"/>
      <c r="AD916" s="67"/>
      <c r="AE916" s="72"/>
      <c r="AF916" s="34"/>
      <c r="AG916" s="69"/>
      <c r="AH916" s="37"/>
      <c r="AI916" s="37"/>
      <c r="AJ916" s="37"/>
      <c r="AM916" s="70"/>
      <c r="AN916" s="70"/>
      <c r="AO916" s="70"/>
      <c r="AQ916" s="72"/>
      <c r="AR916" s="73"/>
      <c r="AS916" s="51"/>
      <c r="AU916" s="73"/>
      <c r="AV916" s="73"/>
      <c r="AW916" s="110"/>
      <c r="AX916" s="46">
        <f>IF([1]!Contratacion2023[[#This Row],[ADICIÓN/PRÓRROGA]]="NO","N/A",[1]!Contratacion2023[[#This Row],[FECHA FIN PRORROGA]])</f>
        <v>0</v>
      </c>
      <c r="AY916" s="59"/>
      <c r="AZ916" s="59"/>
      <c r="BA916" s="59"/>
      <c r="BB916" s="47"/>
      <c r="BC916" s="59"/>
      <c r="BD916" s="59"/>
      <c r="BE916" s="48">
        <f>[1]!Contratacion2023[[#This Row],[VALOR TOTAL DEL CONTRATO]]-[1]!Contratacion2023[[#This Row],[VALOR VIGENTE]]</f>
        <v>0</v>
      </c>
      <c r="BJ916" s="51"/>
      <c r="BL916" s="73"/>
      <c r="BM916" s="51"/>
    </row>
    <row r="917" spans="1:65" x14ac:dyDescent="0.25">
      <c r="A917" s="53"/>
      <c r="H917" s="203"/>
      <c r="I917" s="57"/>
      <c r="K917" s="58"/>
      <c r="L917" s="59"/>
      <c r="N917" s="59"/>
      <c r="O917" s="61"/>
      <c r="P917" s="55"/>
      <c r="Q917" s="57"/>
      <c r="R917" s="62"/>
      <c r="S917" s="59"/>
      <c r="T917" s="63"/>
      <c r="U917" s="123"/>
      <c r="V917" s="64"/>
      <c r="W917" s="27"/>
      <c r="X917" s="65"/>
      <c r="Y917" s="65"/>
      <c r="Z917" s="66"/>
      <c r="AA917" s="67"/>
      <c r="AB917" s="67"/>
      <c r="AC917" s="68"/>
      <c r="AD917" s="67"/>
      <c r="AE917" s="72"/>
      <c r="AF917" s="34"/>
      <c r="AG917" s="69"/>
      <c r="AH917" s="37"/>
      <c r="AI917" s="37"/>
      <c r="AJ917" s="37"/>
      <c r="AM917" s="70"/>
      <c r="AN917" s="70"/>
      <c r="AO917" s="70"/>
      <c r="AQ917" s="72"/>
      <c r="AR917" s="73"/>
      <c r="AS917" s="51"/>
      <c r="AU917" s="73"/>
      <c r="AV917" s="73"/>
      <c r="AW917" s="110"/>
      <c r="AX917" s="46">
        <f>IF([1]!Contratacion2023[[#This Row],[ADICIÓN/PRÓRROGA]]="NO","N/A",[1]!Contratacion2023[[#This Row],[FECHA FIN PRORROGA]])</f>
        <v>0</v>
      </c>
      <c r="AY917" s="59"/>
      <c r="AZ917" s="59"/>
      <c r="BA917" s="59"/>
      <c r="BB917" s="47"/>
      <c r="BC917" s="59"/>
      <c r="BD917" s="59"/>
      <c r="BE917" s="48">
        <f>[1]!Contratacion2023[[#This Row],[VALOR TOTAL DEL CONTRATO]]-[1]!Contratacion2023[[#This Row],[VALOR VIGENTE]]</f>
        <v>0</v>
      </c>
      <c r="BJ917" s="51"/>
      <c r="BL917" s="73"/>
      <c r="BM917" s="51"/>
    </row>
    <row r="918" spans="1:65" x14ac:dyDescent="0.25">
      <c r="A918" s="53"/>
      <c r="H918" s="203"/>
      <c r="I918" s="57"/>
      <c r="K918" s="58"/>
      <c r="L918" s="59"/>
      <c r="N918" s="59"/>
      <c r="O918" s="61"/>
      <c r="P918" s="55"/>
      <c r="Q918" s="57"/>
      <c r="R918" s="62"/>
      <c r="S918" s="59"/>
      <c r="T918" s="63"/>
      <c r="U918" s="123"/>
      <c r="V918" s="64"/>
      <c r="W918" s="27"/>
      <c r="X918" s="65"/>
      <c r="Y918" s="65"/>
      <c r="Z918" s="66"/>
      <c r="AA918" s="67"/>
      <c r="AB918" s="67"/>
      <c r="AC918" s="68"/>
      <c r="AD918" s="67"/>
      <c r="AE918" s="72"/>
      <c r="AF918" s="34"/>
      <c r="AG918" s="69"/>
      <c r="AH918" s="37"/>
      <c r="AI918" s="37"/>
      <c r="AJ918" s="37"/>
      <c r="AM918" s="70"/>
      <c r="AN918" s="70"/>
      <c r="AO918" s="70"/>
      <c r="AQ918" s="72"/>
      <c r="AR918" s="73"/>
      <c r="AS918" s="51"/>
      <c r="AU918" s="73"/>
      <c r="AV918" s="73"/>
      <c r="AW918" s="110"/>
      <c r="AX918" s="46">
        <f>IF([1]!Contratacion2023[[#This Row],[ADICIÓN/PRÓRROGA]]="NO","N/A",[1]!Contratacion2023[[#This Row],[FECHA FIN PRORROGA]])</f>
        <v>0</v>
      </c>
      <c r="AY918" s="59"/>
      <c r="AZ918" s="59"/>
      <c r="BA918" s="59"/>
      <c r="BB918" s="47"/>
      <c r="BC918" s="59"/>
      <c r="BD918" s="59"/>
      <c r="BE918" s="48">
        <f>[1]!Contratacion2023[[#This Row],[VALOR TOTAL DEL CONTRATO]]-[1]!Contratacion2023[[#This Row],[VALOR VIGENTE]]</f>
        <v>0</v>
      </c>
      <c r="BJ918" s="51"/>
      <c r="BL918" s="73"/>
      <c r="BM918" s="51"/>
    </row>
    <row r="919" spans="1:65" x14ac:dyDescent="0.25">
      <c r="A919" s="53"/>
      <c r="H919" s="203"/>
      <c r="I919" s="57"/>
      <c r="K919" s="58"/>
      <c r="L919" s="59"/>
      <c r="N919" s="59"/>
      <c r="O919" s="61"/>
      <c r="P919" s="55"/>
      <c r="Q919" s="57"/>
      <c r="R919" s="62"/>
      <c r="S919" s="59"/>
      <c r="T919" s="63"/>
      <c r="U919" s="123"/>
      <c r="V919" s="64"/>
      <c r="W919" s="27"/>
      <c r="X919" s="65"/>
      <c r="Y919" s="65"/>
      <c r="Z919" s="66"/>
      <c r="AA919" s="67"/>
      <c r="AB919" s="67"/>
      <c r="AC919" s="68"/>
      <c r="AD919" s="67"/>
      <c r="AE919" s="72"/>
      <c r="AF919" s="34"/>
      <c r="AG919" s="69"/>
      <c r="AH919" s="37"/>
      <c r="AI919" s="37"/>
      <c r="AJ919" s="37"/>
      <c r="AM919" s="70"/>
      <c r="AN919" s="70"/>
      <c r="AO919" s="70"/>
      <c r="AQ919" s="72"/>
      <c r="AR919" s="73"/>
      <c r="AS919" s="51"/>
      <c r="AU919" s="73"/>
      <c r="AV919" s="73"/>
      <c r="AW919" s="110"/>
      <c r="AX919" s="46">
        <f>IF([1]!Contratacion2023[[#This Row],[ADICIÓN/PRÓRROGA]]="NO","N/A",[1]!Contratacion2023[[#This Row],[FECHA FIN PRORROGA]])</f>
        <v>0</v>
      </c>
      <c r="AY919" s="59"/>
      <c r="AZ919" s="59"/>
      <c r="BA919" s="59"/>
      <c r="BB919" s="47"/>
      <c r="BC919" s="59"/>
      <c r="BD919" s="59"/>
      <c r="BE919" s="48">
        <f>[1]!Contratacion2023[[#This Row],[VALOR TOTAL DEL CONTRATO]]-[1]!Contratacion2023[[#This Row],[VALOR VIGENTE]]</f>
        <v>0</v>
      </c>
      <c r="BJ919" s="51"/>
      <c r="BL919" s="73"/>
      <c r="BM919" s="51"/>
    </row>
    <row r="920" spans="1:65" x14ac:dyDescent="0.25">
      <c r="A920" s="53"/>
      <c r="H920" s="203"/>
      <c r="I920" s="57"/>
      <c r="K920" s="58"/>
      <c r="L920" s="59"/>
      <c r="N920" s="59"/>
      <c r="O920" s="61"/>
      <c r="P920" s="55"/>
      <c r="Q920" s="57"/>
      <c r="R920" s="62"/>
      <c r="S920" s="59"/>
      <c r="T920" s="63"/>
      <c r="U920" s="123"/>
      <c r="V920" s="64"/>
      <c r="W920" s="27"/>
      <c r="X920" s="65"/>
      <c r="Y920" s="65"/>
      <c r="Z920" s="66"/>
      <c r="AA920" s="67"/>
      <c r="AB920" s="67"/>
      <c r="AC920" s="68"/>
      <c r="AD920" s="67"/>
      <c r="AE920" s="72"/>
      <c r="AF920" s="34"/>
      <c r="AG920" s="69"/>
      <c r="AH920" s="37"/>
      <c r="AI920" s="37"/>
      <c r="AJ920" s="37"/>
      <c r="AM920" s="70"/>
      <c r="AN920" s="70"/>
      <c r="AO920" s="70"/>
      <c r="AQ920" s="72"/>
      <c r="AR920" s="73"/>
      <c r="AS920" s="51"/>
      <c r="AU920" s="73"/>
      <c r="AV920" s="73"/>
      <c r="AW920" s="110"/>
      <c r="AX920" s="46">
        <f>IF([1]!Contratacion2023[[#This Row],[ADICIÓN/PRÓRROGA]]="NO","N/A",[1]!Contratacion2023[[#This Row],[FECHA FIN PRORROGA]])</f>
        <v>0</v>
      </c>
      <c r="AY920" s="59"/>
      <c r="AZ920" s="59"/>
      <c r="BA920" s="59"/>
      <c r="BB920" s="47"/>
      <c r="BC920" s="59"/>
      <c r="BD920" s="59"/>
      <c r="BE920" s="48">
        <f>[1]!Contratacion2023[[#This Row],[VALOR TOTAL DEL CONTRATO]]-[1]!Contratacion2023[[#This Row],[VALOR VIGENTE]]</f>
        <v>0</v>
      </c>
      <c r="BJ920" s="51"/>
      <c r="BL920" s="73"/>
      <c r="BM920" s="51"/>
    </row>
    <row r="921" spans="1:65" x14ac:dyDescent="0.25">
      <c r="A921" s="53"/>
      <c r="H921" s="203"/>
      <c r="I921" s="57"/>
      <c r="K921" s="58"/>
      <c r="L921" s="59"/>
      <c r="N921" s="59"/>
      <c r="O921" s="61"/>
      <c r="P921" s="55"/>
      <c r="Q921" s="57"/>
      <c r="R921" s="62"/>
      <c r="S921" s="59"/>
      <c r="T921" s="63"/>
      <c r="U921" s="123"/>
      <c r="V921" s="64"/>
      <c r="W921" s="27"/>
      <c r="X921" s="65"/>
      <c r="Y921" s="65"/>
      <c r="Z921" s="66"/>
      <c r="AA921" s="67"/>
      <c r="AB921" s="67"/>
      <c r="AC921" s="68"/>
      <c r="AD921" s="67"/>
      <c r="AE921" s="72"/>
      <c r="AF921" s="34"/>
      <c r="AG921" s="69"/>
      <c r="AH921" s="37"/>
      <c r="AI921" s="37"/>
      <c r="AJ921" s="37"/>
      <c r="AM921" s="70"/>
      <c r="AN921" s="70"/>
      <c r="AO921" s="70"/>
      <c r="AQ921" s="72"/>
      <c r="AR921" s="73"/>
      <c r="AS921" s="51"/>
      <c r="AU921" s="73"/>
      <c r="AV921" s="73"/>
      <c r="AW921" s="110"/>
      <c r="AX921" s="46">
        <f>IF([1]!Contratacion2023[[#This Row],[ADICIÓN/PRÓRROGA]]="NO","N/A",[1]!Contratacion2023[[#This Row],[FECHA FIN PRORROGA]])</f>
        <v>0</v>
      </c>
      <c r="AY921" s="59"/>
      <c r="AZ921" s="59"/>
      <c r="BA921" s="59"/>
      <c r="BB921" s="47"/>
      <c r="BC921" s="59"/>
      <c r="BD921" s="59"/>
      <c r="BE921" s="48">
        <f>[1]!Contratacion2023[[#This Row],[VALOR TOTAL DEL CONTRATO]]-[1]!Contratacion2023[[#This Row],[VALOR VIGENTE]]</f>
        <v>0</v>
      </c>
      <c r="BJ921" s="51"/>
      <c r="BL921" s="73"/>
      <c r="BM921" s="51"/>
    </row>
    <row r="922" spans="1:65" x14ac:dyDescent="0.25">
      <c r="A922" s="53"/>
      <c r="H922" s="203"/>
      <c r="I922" s="57"/>
      <c r="K922" s="58"/>
      <c r="L922" s="59"/>
      <c r="N922" s="59"/>
      <c r="O922" s="61"/>
      <c r="P922" s="55"/>
      <c r="Q922" s="57"/>
      <c r="R922" s="62"/>
      <c r="S922" s="59"/>
      <c r="T922" s="63"/>
      <c r="U922" s="123"/>
      <c r="V922" s="64"/>
      <c r="W922" s="27"/>
      <c r="X922" s="65"/>
      <c r="Y922" s="65"/>
      <c r="Z922" s="66"/>
      <c r="AA922" s="67"/>
      <c r="AB922" s="67"/>
      <c r="AC922" s="68"/>
      <c r="AD922" s="67"/>
      <c r="AE922" s="72"/>
      <c r="AF922" s="34"/>
      <c r="AG922" s="69"/>
      <c r="AH922" s="37"/>
      <c r="AI922" s="37"/>
      <c r="AJ922" s="37"/>
      <c r="AM922" s="70"/>
      <c r="AN922" s="70"/>
      <c r="AO922" s="70"/>
      <c r="AQ922" s="72"/>
      <c r="AR922" s="73"/>
      <c r="AS922" s="51"/>
      <c r="AU922" s="73"/>
      <c r="AV922" s="73"/>
      <c r="AW922" s="110"/>
      <c r="AX922" s="46">
        <f>IF([1]!Contratacion2023[[#This Row],[ADICIÓN/PRÓRROGA]]="NO","N/A",[1]!Contratacion2023[[#This Row],[FECHA FIN PRORROGA]])</f>
        <v>0</v>
      </c>
      <c r="AY922" s="59"/>
      <c r="AZ922" s="59"/>
      <c r="BA922" s="59"/>
      <c r="BB922" s="47"/>
      <c r="BC922" s="59"/>
      <c r="BD922" s="59"/>
      <c r="BE922" s="48">
        <f>[1]!Contratacion2023[[#This Row],[VALOR TOTAL DEL CONTRATO]]-[1]!Contratacion2023[[#This Row],[VALOR VIGENTE]]</f>
        <v>0</v>
      </c>
      <c r="BJ922" s="51"/>
      <c r="BL922" s="73"/>
      <c r="BM922" s="51"/>
    </row>
    <row r="923" spans="1:65" x14ac:dyDescent="0.25">
      <c r="A923" s="53"/>
      <c r="H923" s="203"/>
      <c r="I923" s="57"/>
      <c r="K923" s="58"/>
      <c r="L923" s="59"/>
      <c r="N923" s="59"/>
      <c r="O923" s="61"/>
      <c r="P923" s="55"/>
      <c r="Q923" s="57"/>
      <c r="R923" s="62"/>
      <c r="S923" s="59"/>
      <c r="T923" s="63"/>
      <c r="U923" s="123"/>
      <c r="V923" s="64"/>
      <c r="W923" s="27"/>
      <c r="X923" s="65"/>
      <c r="Y923" s="65"/>
      <c r="Z923" s="66"/>
      <c r="AA923" s="67"/>
      <c r="AB923" s="67"/>
      <c r="AC923" s="68"/>
      <c r="AD923" s="67"/>
      <c r="AE923" s="72"/>
      <c r="AF923" s="34"/>
      <c r="AG923" s="69"/>
      <c r="AH923" s="37"/>
      <c r="AI923" s="37"/>
      <c r="AJ923" s="37"/>
      <c r="AM923" s="70"/>
      <c r="AN923" s="70"/>
      <c r="AO923" s="70"/>
      <c r="AQ923" s="72"/>
      <c r="AR923" s="73"/>
      <c r="AS923" s="51"/>
      <c r="AU923" s="73"/>
      <c r="AV923" s="73"/>
      <c r="AW923" s="110"/>
      <c r="AX923" s="46">
        <f>IF([1]!Contratacion2023[[#This Row],[ADICIÓN/PRÓRROGA]]="NO","N/A",[1]!Contratacion2023[[#This Row],[FECHA FIN PRORROGA]])</f>
        <v>0</v>
      </c>
      <c r="AY923" s="59"/>
      <c r="AZ923" s="59"/>
      <c r="BA923" s="59"/>
      <c r="BB923" s="47"/>
      <c r="BC923" s="59"/>
      <c r="BD923" s="59"/>
      <c r="BE923" s="48">
        <f>[1]!Contratacion2023[[#This Row],[VALOR TOTAL DEL CONTRATO]]-[1]!Contratacion2023[[#This Row],[VALOR VIGENTE]]</f>
        <v>0</v>
      </c>
      <c r="BJ923" s="51"/>
      <c r="BL923" s="73"/>
      <c r="BM923" s="51"/>
    </row>
    <row r="924" spans="1:65" x14ac:dyDescent="0.25">
      <c r="A924" s="53"/>
      <c r="H924" s="203"/>
      <c r="I924" s="57"/>
      <c r="K924" s="58"/>
      <c r="L924" s="59"/>
      <c r="N924" s="59"/>
      <c r="O924" s="61"/>
      <c r="P924" s="55"/>
      <c r="Q924" s="57"/>
      <c r="R924" s="62"/>
      <c r="S924" s="59"/>
      <c r="T924" s="63"/>
      <c r="U924" s="123"/>
      <c r="V924" s="64"/>
      <c r="W924" s="27"/>
      <c r="X924" s="65"/>
      <c r="Y924" s="65"/>
      <c r="Z924" s="66"/>
      <c r="AA924" s="67"/>
      <c r="AB924" s="67"/>
      <c r="AC924" s="68"/>
      <c r="AD924" s="67"/>
      <c r="AE924" s="72"/>
      <c r="AF924" s="34"/>
      <c r="AG924" s="69"/>
      <c r="AH924" s="37"/>
      <c r="AI924" s="37"/>
      <c r="AJ924" s="37"/>
      <c r="AM924" s="70"/>
      <c r="AN924" s="70"/>
      <c r="AO924" s="70"/>
      <c r="AQ924" s="72"/>
      <c r="AR924" s="73"/>
      <c r="AS924" s="51"/>
      <c r="AU924" s="73"/>
      <c r="AV924" s="73"/>
      <c r="AW924" s="110"/>
      <c r="AX924" s="46">
        <f>IF([1]!Contratacion2023[[#This Row],[ADICIÓN/PRÓRROGA]]="NO","N/A",[1]!Contratacion2023[[#This Row],[FECHA FIN PRORROGA]])</f>
        <v>0</v>
      </c>
      <c r="AY924" s="59"/>
      <c r="AZ924" s="59"/>
      <c r="BA924" s="59"/>
      <c r="BB924" s="47"/>
      <c r="BC924" s="59"/>
      <c r="BD924" s="59"/>
      <c r="BE924" s="48">
        <f>[1]!Contratacion2023[[#This Row],[VALOR TOTAL DEL CONTRATO]]-[1]!Contratacion2023[[#This Row],[VALOR VIGENTE]]</f>
        <v>0</v>
      </c>
      <c r="BJ924" s="51"/>
      <c r="BL924" s="73"/>
      <c r="BM924" s="51"/>
    </row>
    <row r="925" spans="1:65" x14ac:dyDescent="0.25">
      <c r="A925" s="53"/>
      <c r="H925" s="203"/>
      <c r="I925" s="57"/>
      <c r="K925" s="58"/>
      <c r="L925" s="59"/>
      <c r="N925" s="59"/>
      <c r="O925" s="61"/>
      <c r="P925" s="55"/>
      <c r="Q925" s="57"/>
      <c r="R925" s="62"/>
      <c r="S925" s="59"/>
      <c r="T925" s="63"/>
      <c r="U925" s="123"/>
      <c r="V925" s="64"/>
      <c r="W925" s="27"/>
      <c r="X925" s="65"/>
      <c r="Y925" s="65"/>
      <c r="Z925" s="66"/>
      <c r="AA925" s="67"/>
      <c r="AB925" s="67"/>
      <c r="AC925" s="68"/>
      <c r="AD925" s="67"/>
      <c r="AE925" s="72"/>
      <c r="AF925" s="34"/>
      <c r="AG925" s="69"/>
      <c r="AH925" s="37"/>
      <c r="AI925" s="37"/>
      <c r="AJ925" s="37"/>
      <c r="AM925" s="70"/>
      <c r="AN925" s="70"/>
      <c r="AO925" s="70"/>
      <c r="AQ925" s="72"/>
      <c r="AR925" s="73"/>
      <c r="AS925" s="51"/>
      <c r="AU925" s="73"/>
      <c r="AV925" s="73"/>
      <c r="AW925" s="110"/>
      <c r="AX925" s="46">
        <f>IF([1]!Contratacion2023[[#This Row],[ADICIÓN/PRÓRROGA]]="NO","N/A",[1]!Contratacion2023[[#This Row],[FECHA FIN PRORROGA]])</f>
        <v>0</v>
      </c>
      <c r="AY925" s="59"/>
      <c r="AZ925" s="59"/>
      <c r="BA925" s="59"/>
      <c r="BB925" s="47"/>
      <c r="BC925" s="59"/>
      <c r="BD925" s="59"/>
      <c r="BE925" s="48">
        <f>[1]!Contratacion2023[[#This Row],[VALOR TOTAL DEL CONTRATO]]-[1]!Contratacion2023[[#This Row],[VALOR VIGENTE]]</f>
        <v>0</v>
      </c>
      <c r="BJ925" s="51"/>
      <c r="BL925" s="73"/>
      <c r="BM925" s="51"/>
    </row>
    <row r="926" spans="1:65" x14ac:dyDescent="0.25">
      <c r="A926" s="53"/>
      <c r="H926" s="203"/>
      <c r="I926" s="57"/>
      <c r="K926" s="58"/>
      <c r="L926" s="59"/>
      <c r="N926" s="59"/>
      <c r="O926" s="61"/>
      <c r="P926" s="55"/>
      <c r="Q926" s="57"/>
      <c r="R926" s="62"/>
      <c r="S926" s="59"/>
      <c r="T926" s="63"/>
      <c r="U926" s="123"/>
      <c r="V926" s="64"/>
      <c r="W926" s="27"/>
      <c r="X926" s="65"/>
      <c r="Y926" s="65"/>
      <c r="Z926" s="66"/>
      <c r="AA926" s="67"/>
      <c r="AB926" s="67"/>
      <c r="AC926" s="68"/>
      <c r="AD926" s="67"/>
      <c r="AE926" s="72"/>
      <c r="AF926" s="34"/>
      <c r="AG926" s="69"/>
      <c r="AH926" s="37"/>
      <c r="AI926" s="37"/>
      <c r="AJ926" s="37"/>
      <c r="AM926" s="70"/>
      <c r="AN926" s="70"/>
      <c r="AO926" s="70"/>
      <c r="AQ926" s="72"/>
      <c r="AR926" s="73"/>
      <c r="AS926" s="51"/>
      <c r="AU926" s="73"/>
      <c r="AV926" s="73"/>
      <c r="AW926" s="110"/>
      <c r="AX926" s="46">
        <f>IF([1]!Contratacion2023[[#This Row],[ADICIÓN/PRÓRROGA]]="NO","N/A",[1]!Contratacion2023[[#This Row],[FECHA FIN PRORROGA]])</f>
        <v>0</v>
      </c>
      <c r="AY926" s="59"/>
      <c r="AZ926" s="59"/>
      <c r="BA926" s="59"/>
      <c r="BB926" s="47"/>
      <c r="BC926" s="59"/>
      <c r="BD926" s="59"/>
      <c r="BE926" s="48">
        <f>[1]!Contratacion2023[[#This Row],[VALOR TOTAL DEL CONTRATO]]-[1]!Contratacion2023[[#This Row],[VALOR VIGENTE]]</f>
        <v>0</v>
      </c>
      <c r="BJ926" s="51"/>
      <c r="BL926" s="73"/>
      <c r="BM926" s="51"/>
    </row>
    <row r="927" spans="1:65" x14ac:dyDescent="0.25">
      <c r="A927" s="53"/>
      <c r="H927" s="203"/>
      <c r="I927" s="57"/>
      <c r="K927" s="58"/>
      <c r="L927" s="59"/>
      <c r="N927" s="59"/>
      <c r="O927" s="61"/>
      <c r="P927" s="55"/>
      <c r="Q927" s="57"/>
      <c r="R927" s="62"/>
      <c r="S927" s="59"/>
      <c r="T927" s="63"/>
      <c r="U927" s="123"/>
      <c r="V927" s="64"/>
      <c r="W927" s="27"/>
      <c r="X927" s="65"/>
      <c r="Y927" s="65"/>
      <c r="Z927" s="66"/>
      <c r="AA927" s="67"/>
      <c r="AB927" s="67"/>
      <c r="AC927" s="68"/>
      <c r="AD927" s="67"/>
      <c r="AE927" s="72"/>
      <c r="AF927" s="34"/>
      <c r="AG927" s="69"/>
      <c r="AH927" s="37"/>
      <c r="AI927" s="37"/>
      <c r="AJ927" s="37"/>
      <c r="AM927" s="70"/>
      <c r="AN927" s="70"/>
      <c r="AO927" s="70"/>
      <c r="AQ927" s="72"/>
      <c r="AR927" s="73"/>
      <c r="AS927" s="51"/>
      <c r="AU927" s="73"/>
      <c r="AV927" s="73"/>
      <c r="AW927" s="110"/>
      <c r="AX927" s="46">
        <f>IF([1]!Contratacion2023[[#This Row],[ADICIÓN/PRÓRROGA]]="NO","N/A",[1]!Contratacion2023[[#This Row],[FECHA FIN PRORROGA]])</f>
        <v>0</v>
      </c>
      <c r="AY927" s="59"/>
      <c r="AZ927" s="59"/>
      <c r="BA927" s="59"/>
      <c r="BB927" s="47"/>
      <c r="BC927" s="59"/>
      <c r="BD927" s="59"/>
      <c r="BE927" s="48">
        <f>[1]!Contratacion2023[[#This Row],[VALOR TOTAL DEL CONTRATO]]-[1]!Contratacion2023[[#This Row],[VALOR VIGENTE]]</f>
        <v>0</v>
      </c>
      <c r="BJ927" s="51"/>
      <c r="BL927" s="73"/>
      <c r="BM927" s="51"/>
    </row>
    <row r="928" spans="1:65" x14ac:dyDescent="0.25">
      <c r="A928" s="53"/>
      <c r="H928" s="203"/>
      <c r="I928" s="57"/>
      <c r="K928" s="58"/>
      <c r="L928" s="59"/>
      <c r="N928" s="59"/>
      <c r="O928" s="61"/>
      <c r="P928" s="55"/>
      <c r="Q928" s="57"/>
      <c r="R928" s="62"/>
      <c r="S928" s="59"/>
      <c r="T928" s="63"/>
      <c r="U928" s="123"/>
      <c r="V928" s="64"/>
      <c r="W928" s="27"/>
      <c r="X928" s="65"/>
      <c r="Y928" s="65"/>
      <c r="Z928" s="66"/>
      <c r="AA928" s="67"/>
      <c r="AB928" s="67"/>
      <c r="AC928" s="68"/>
      <c r="AD928" s="67"/>
      <c r="AE928" s="72"/>
      <c r="AF928" s="34"/>
      <c r="AG928" s="69"/>
      <c r="AH928" s="37"/>
      <c r="AI928" s="37"/>
      <c r="AJ928" s="37"/>
      <c r="AM928" s="70"/>
      <c r="AN928" s="70"/>
      <c r="AO928" s="70"/>
      <c r="AQ928" s="72"/>
      <c r="AR928" s="73"/>
      <c r="AS928" s="51"/>
      <c r="AU928" s="73"/>
      <c r="AV928" s="73"/>
      <c r="AW928" s="110"/>
      <c r="AX928" s="46">
        <f>IF([1]!Contratacion2023[[#This Row],[ADICIÓN/PRÓRROGA]]="NO","N/A",[1]!Contratacion2023[[#This Row],[FECHA FIN PRORROGA]])</f>
        <v>0</v>
      </c>
      <c r="AY928" s="59"/>
      <c r="AZ928" s="59"/>
      <c r="BA928" s="59"/>
      <c r="BB928" s="47"/>
      <c r="BC928" s="59"/>
      <c r="BD928" s="59"/>
      <c r="BE928" s="48">
        <f>[1]!Contratacion2023[[#This Row],[VALOR TOTAL DEL CONTRATO]]-[1]!Contratacion2023[[#This Row],[VALOR VIGENTE]]</f>
        <v>0</v>
      </c>
      <c r="BJ928" s="51"/>
      <c r="BL928" s="73"/>
      <c r="BM928" s="51"/>
    </row>
    <row r="929" spans="1:65" x14ac:dyDescent="0.25">
      <c r="A929" s="53"/>
      <c r="H929" s="203"/>
      <c r="I929" s="57"/>
      <c r="K929" s="58"/>
      <c r="L929" s="59"/>
      <c r="N929" s="59"/>
      <c r="O929" s="61"/>
      <c r="P929" s="55"/>
      <c r="Q929" s="57"/>
      <c r="R929" s="62"/>
      <c r="S929" s="59"/>
      <c r="T929" s="63"/>
      <c r="U929" s="123"/>
      <c r="V929" s="64"/>
      <c r="W929" s="27"/>
      <c r="X929" s="65"/>
      <c r="Y929" s="65"/>
      <c r="Z929" s="66"/>
      <c r="AA929" s="67"/>
      <c r="AB929" s="67"/>
      <c r="AC929" s="68"/>
      <c r="AD929" s="67"/>
      <c r="AE929" s="72"/>
      <c r="AF929" s="34"/>
      <c r="AG929" s="69"/>
      <c r="AH929" s="37"/>
      <c r="AI929" s="37"/>
      <c r="AJ929" s="37"/>
      <c r="AM929" s="70"/>
      <c r="AN929" s="70"/>
      <c r="AO929" s="70"/>
      <c r="AQ929" s="72"/>
      <c r="AR929" s="73"/>
      <c r="AS929" s="51"/>
      <c r="AU929" s="73"/>
      <c r="AV929" s="73"/>
      <c r="AW929" s="110"/>
      <c r="AX929" s="46">
        <f>IF([1]!Contratacion2023[[#This Row],[ADICIÓN/PRÓRROGA]]="NO","N/A",[1]!Contratacion2023[[#This Row],[FECHA FIN PRORROGA]])</f>
        <v>0</v>
      </c>
      <c r="AY929" s="59"/>
      <c r="AZ929" s="59"/>
      <c r="BA929" s="59"/>
      <c r="BB929" s="47"/>
      <c r="BC929" s="59"/>
      <c r="BD929" s="59"/>
      <c r="BE929" s="48">
        <f>[1]!Contratacion2023[[#This Row],[VALOR TOTAL DEL CONTRATO]]-[1]!Contratacion2023[[#This Row],[VALOR VIGENTE]]</f>
        <v>0</v>
      </c>
      <c r="BJ929" s="51"/>
      <c r="BL929" s="73"/>
      <c r="BM929" s="51"/>
    </row>
    <row r="930" spans="1:65" x14ac:dyDescent="0.25">
      <c r="A930" s="53"/>
      <c r="H930" s="203"/>
      <c r="I930" s="57"/>
      <c r="K930" s="58"/>
      <c r="L930" s="59"/>
      <c r="N930" s="59"/>
      <c r="O930" s="61"/>
      <c r="P930" s="55"/>
      <c r="Q930" s="57"/>
      <c r="R930" s="62"/>
      <c r="S930" s="59"/>
      <c r="T930" s="63"/>
      <c r="U930" s="123"/>
      <c r="V930" s="64"/>
      <c r="W930" s="27"/>
      <c r="X930" s="65"/>
      <c r="Y930" s="65"/>
      <c r="Z930" s="66"/>
      <c r="AA930" s="67"/>
      <c r="AB930" s="67"/>
      <c r="AC930" s="68"/>
      <c r="AD930" s="67"/>
      <c r="AE930" s="72"/>
      <c r="AF930" s="34"/>
      <c r="AG930" s="69"/>
      <c r="AH930" s="37"/>
      <c r="AI930" s="37"/>
      <c r="AJ930" s="37"/>
      <c r="AM930" s="70"/>
      <c r="AN930" s="70"/>
      <c r="AO930" s="70"/>
      <c r="AQ930" s="72"/>
      <c r="AR930" s="73"/>
      <c r="AS930" s="51"/>
      <c r="AU930" s="73"/>
      <c r="AV930" s="73"/>
      <c r="AW930" s="110"/>
      <c r="AX930" s="46">
        <f>IF([1]!Contratacion2023[[#This Row],[ADICIÓN/PRÓRROGA]]="NO","N/A",[1]!Contratacion2023[[#This Row],[FECHA FIN PRORROGA]])</f>
        <v>0</v>
      </c>
      <c r="AY930" s="59"/>
      <c r="AZ930" s="59"/>
      <c r="BA930" s="59"/>
      <c r="BB930" s="47"/>
      <c r="BC930" s="59"/>
      <c r="BD930" s="59"/>
      <c r="BE930" s="48">
        <f>[1]!Contratacion2023[[#This Row],[VALOR TOTAL DEL CONTRATO]]-[1]!Contratacion2023[[#This Row],[VALOR VIGENTE]]</f>
        <v>0</v>
      </c>
      <c r="BJ930" s="51"/>
      <c r="BL930" s="73"/>
      <c r="BM930" s="51"/>
    </row>
    <row r="931" spans="1:65" x14ac:dyDescent="0.25">
      <c r="A931" s="53"/>
      <c r="H931" s="203"/>
      <c r="I931" s="57"/>
      <c r="K931" s="58"/>
      <c r="L931" s="59"/>
      <c r="N931" s="59"/>
      <c r="O931" s="61"/>
      <c r="P931" s="55"/>
      <c r="Q931" s="57"/>
      <c r="R931" s="62"/>
      <c r="S931" s="59"/>
      <c r="T931" s="63"/>
      <c r="U931" s="123"/>
      <c r="V931" s="64"/>
      <c r="W931" s="27"/>
      <c r="X931" s="65"/>
      <c r="Y931" s="65"/>
      <c r="Z931" s="66"/>
      <c r="AA931" s="67"/>
      <c r="AB931" s="67"/>
      <c r="AC931" s="68"/>
      <c r="AD931" s="67"/>
      <c r="AE931" s="72"/>
      <c r="AF931" s="34"/>
      <c r="AG931" s="69"/>
      <c r="AH931" s="37"/>
      <c r="AI931" s="37"/>
      <c r="AJ931" s="37"/>
      <c r="AM931" s="70"/>
      <c r="AN931" s="70"/>
      <c r="AO931" s="70"/>
      <c r="AQ931" s="72"/>
      <c r="AR931" s="73"/>
      <c r="AS931" s="51"/>
      <c r="AU931" s="73"/>
      <c r="AV931" s="73"/>
      <c r="AW931" s="110"/>
      <c r="AX931" s="46">
        <f>IF([1]!Contratacion2023[[#This Row],[ADICIÓN/PRÓRROGA]]="NO","N/A",[1]!Contratacion2023[[#This Row],[FECHA FIN PRORROGA]])</f>
        <v>0</v>
      </c>
      <c r="AY931" s="59"/>
      <c r="AZ931" s="59"/>
      <c r="BA931" s="59"/>
      <c r="BB931" s="47"/>
      <c r="BC931" s="59"/>
      <c r="BD931" s="59"/>
      <c r="BE931" s="48">
        <f>[1]!Contratacion2023[[#This Row],[VALOR TOTAL DEL CONTRATO]]-[1]!Contratacion2023[[#This Row],[VALOR VIGENTE]]</f>
        <v>0</v>
      </c>
      <c r="BJ931" s="51"/>
      <c r="BL931" s="73"/>
      <c r="BM931" s="51"/>
    </row>
    <row r="932" spans="1:65" x14ac:dyDescent="0.25">
      <c r="A932" s="53"/>
      <c r="H932" s="203"/>
      <c r="I932" s="57"/>
      <c r="K932" s="58"/>
      <c r="L932" s="59"/>
      <c r="N932" s="59"/>
      <c r="O932" s="61"/>
      <c r="P932" s="55"/>
      <c r="Q932" s="57"/>
      <c r="R932" s="62"/>
      <c r="S932" s="59"/>
      <c r="T932" s="63"/>
      <c r="U932" s="123"/>
      <c r="V932" s="64"/>
      <c r="W932" s="27"/>
      <c r="X932" s="65"/>
      <c r="Y932" s="65"/>
      <c r="Z932" s="66"/>
      <c r="AA932" s="67"/>
      <c r="AB932" s="67"/>
      <c r="AC932" s="68"/>
      <c r="AD932" s="67"/>
      <c r="AE932" s="72"/>
      <c r="AF932" s="34"/>
      <c r="AG932" s="69"/>
      <c r="AH932" s="37"/>
      <c r="AI932" s="37"/>
      <c r="AJ932" s="37"/>
      <c r="AM932" s="70"/>
      <c r="AN932" s="70"/>
      <c r="AO932" s="70"/>
      <c r="AQ932" s="72"/>
      <c r="AR932" s="73"/>
      <c r="AS932" s="51"/>
      <c r="AU932" s="73"/>
      <c r="AV932" s="73"/>
      <c r="AW932" s="110"/>
      <c r="AX932" s="46">
        <f>IF([1]!Contratacion2023[[#This Row],[ADICIÓN/PRÓRROGA]]="NO","N/A",[1]!Contratacion2023[[#This Row],[FECHA FIN PRORROGA]])</f>
        <v>0</v>
      </c>
      <c r="AY932" s="59"/>
      <c r="AZ932" s="59"/>
      <c r="BA932" s="59"/>
      <c r="BB932" s="47"/>
      <c r="BC932" s="59"/>
      <c r="BD932" s="59"/>
      <c r="BE932" s="48">
        <f>[1]!Contratacion2023[[#This Row],[VALOR TOTAL DEL CONTRATO]]-[1]!Contratacion2023[[#This Row],[VALOR VIGENTE]]</f>
        <v>0</v>
      </c>
      <c r="BJ932" s="51"/>
      <c r="BL932" s="73"/>
      <c r="BM932" s="51"/>
    </row>
    <row r="933" spans="1:65" x14ac:dyDescent="0.25">
      <c r="A933" s="53"/>
      <c r="H933" s="203"/>
      <c r="I933" s="57"/>
      <c r="K933" s="58"/>
      <c r="L933" s="59"/>
      <c r="N933" s="59"/>
      <c r="O933" s="61"/>
      <c r="P933" s="55"/>
      <c r="Q933" s="57"/>
      <c r="R933" s="62"/>
      <c r="S933" s="59"/>
      <c r="T933" s="63"/>
      <c r="U933" s="123"/>
      <c r="V933" s="64"/>
      <c r="W933" s="27"/>
      <c r="X933" s="65"/>
      <c r="Y933" s="65"/>
      <c r="Z933" s="66"/>
      <c r="AA933" s="67"/>
      <c r="AB933" s="67"/>
      <c r="AC933" s="68"/>
      <c r="AD933" s="67"/>
      <c r="AE933" s="72"/>
      <c r="AF933" s="34"/>
      <c r="AG933" s="69"/>
      <c r="AH933" s="37"/>
      <c r="AI933" s="37"/>
      <c r="AJ933" s="37"/>
      <c r="AM933" s="70"/>
      <c r="AN933" s="70"/>
      <c r="AO933" s="70"/>
      <c r="AQ933" s="72"/>
      <c r="AR933" s="73"/>
      <c r="AS933" s="51"/>
      <c r="AU933" s="73"/>
      <c r="AV933" s="73"/>
      <c r="AW933" s="110"/>
      <c r="AX933" s="46">
        <f>IF([1]!Contratacion2023[[#This Row],[ADICIÓN/PRÓRROGA]]="NO","N/A",[1]!Contratacion2023[[#This Row],[FECHA FIN PRORROGA]])</f>
        <v>0</v>
      </c>
      <c r="AY933" s="59"/>
      <c r="AZ933" s="59"/>
      <c r="BA933" s="59"/>
      <c r="BB933" s="47"/>
      <c r="BC933" s="59"/>
      <c r="BD933" s="59"/>
      <c r="BE933" s="48">
        <f>[1]!Contratacion2023[[#This Row],[VALOR TOTAL DEL CONTRATO]]-[1]!Contratacion2023[[#This Row],[VALOR VIGENTE]]</f>
        <v>0</v>
      </c>
      <c r="BJ933" s="51"/>
      <c r="BL933" s="73"/>
      <c r="BM933" s="51"/>
    </row>
    <row r="934" spans="1:65" x14ac:dyDescent="0.25">
      <c r="A934" s="53"/>
      <c r="H934" s="203"/>
      <c r="I934" s="57"/>
      <c r="K934" s="58"/>
      <c r="L934" s="59"/>
      <c r="N934" s="59"/>
      <c r="O934" s="61"/>
      <c r="P934" s="55"/>
      <c r="Q934" s="57"/>
      <c r="R934" s="62"/>
      <c r="S934" s="59"/>
      <c r="T934" s="63"/>
      <c r="U934" s="123"/>
      <c r="V934" s="64"/>
      <c r="W934" s="27"/>
      <c r="X934" s="65"/>
      <c r="Y934" s="65"/>
      <c r="Z934" s="66"/>
      <c r="AA934" s="67"/>
      <c r="AB934" s="67"/>
      <c r="AC934" s="68"/>
      <c r="AD934" s="67"/>
      <c r="AE934" s="72"/>
      <c r="AF934" s="34"/>
      <c r="AG934" s="69"/>
      <c r="AH934" s="37"/>
      <c r="AI934" s="37"/>
      <c r="AJ934" s="37"/>
      <c r="AM934" s="70"/>
      <c r="AN934" s="70"/>
      <c r="AO934" s="70"/>
      <c r="AQ934" s="72"/>
      <c r="AR934" s="73"/>
      <c r="AS934" s="51"/>
      <c r="AU934" s="73"/>
      <c r="AV934" s="73"/>
      <c r="AW934" s="110"/>
      <c r="AX934" s="46">
        <f>IF([1]!Contratacion2023[[#This Row],[ADICIÓN/PRÓRROGA]]="NO","N/A",[1]!Contratacion2023[[#This Row],[FECHA FIN PRORROGA]])</f>
        <v>0</v>
      </c>
      <c r="AY934" s="59"/>
      <c r="AZ934" s="59"/>
      <c r="BA934" s="59"/>
      <c r="BB934" s="47"/>
      <c r="BC934" s="59"/>
      <c r="BD934" s="59"/>
      <c r="BE934" s="48">
        <f>[1]!Contratacion2023[[#This Row],[VALOR TOTAL DEL CONTRATO]]-[1]!Contratacion2023[[#This Row],[VALOR VIGENTE]]</f>
        <v>0</v>
      </c>
      <c r="BJ934" s="51"/>
      <c r="BL934" s="73"/>
      <c r="BM934" s="51"/>
    </row>
    <row r="935" spans="1:65" x14ac:dyDescent="0.25">
      <c r="A935" s="53"/>
      <c r="H935" s="203"/>
      <c r="I935" s="57"/>
      <c r="K935" s="58"/>
      <c r="L935" s="59"/>
      <c r="N935" s="59"/>
      <c r="O935" s="61"/>
      <c r="P935" s="55"/>
      <c r="Q935" s="57"/>
      <c r="R935" s="62"/>
      <c r="S935" s="59"/>
      <c r="T935" s="63"/>
      <c r="U935" s="123"/>
      <c r="V935" s="64"/>
      <c r="W935" s="27"/>
      <c r="X935" s="65"/>
      <c r="Y935" s="65"/>
      <c r="Z935" s="66"/>
      <c r="AA935" s="67"/>
      <c r="AB935" s="67"/>
      <c r="AC935" s="68"/>
      <c r="AD935" s="67"/>
      <c r="AE935" s="72"/>
      <c r="AF935" s="34"/>
      <c r="AG935" s="69"/>
      <c r="AH935" s="37"/>
      <c r="AI935" s="37"/>
      <c r="AJ935" s="37"/>
      <c r="AM935" s="70"/>
      <c r="AN935" s="70"/>
      <c r="AO935" s="70"/>
      <c r="AQ935" s="72"/>
      <c r="AR935" s="73"/>
      <c r="AS935" s="51"/>
      <c r="AU935" s="73"/>
      <c r="AV935" s="73"/>
      <c r="AW935" s="110"/>
      <c r="AX935" s="46">
        <f>IF([1]!Contratacion2023[[#This Row],[ADICIÓN/PRÓRROGA]]="NO","N/A",[1]!Contratacion2023[[#This Row],[FECHA FIN PRORROGA]])</f>
        <v>0</v>
      </c>
      <c r="AY935" s="59"/>
      <c r="AZ935" s="59"/>
      <c r="BA935" s="59"/>
      <c r="BB935" s="47"/>
      <c r="BC935" s="59"/>
      <c r="BD935" s="59"/>
      <c r="BE935" s="48">
        <f>[1]!Contratacion2023[[#This Row],[VALOR TOTAL DEL CONTRATO]]-[1]!Contratacion2023[[#This Row],[VALOR VIGENTE]]</f>
        <v>0</v>
      </c>
      <c r="BJ935" s="51"/>
      <c r="BL935" s="73"/>
      <c r="BM935" s="51"/>
    </row>
    <row r="936" spans="1:65" x14ac:dyDescent="0.25">
      <c r="A936" s="53"/>
      <c r="H936" s="203"/>
      <c r="I936" s="57"/>
      <c r="K936" s="58"/>
      <c r="L936" s="59"/>
      <c r="N936" s="59"/>
      <c r="O936" s="61"/>
      <c r="P936" s="55"/>
      <c r="Q936" s="57"/>
      <c r="R936" s="62"/>
      <c r="S936" s="59"/>
      <c r="T936" s="63"/>
      <c r="U936" s="123"/>
      <c r="V936" s="64"/>
      <c r="W936" s="27"/>
      <c r="X936" s="65"/>
      <c r="Y936" s="65"/>
      <c r="Z936" s="66"/>
      <c r="AA936" s="67"/>
      <c r="AB936" s="67"/>
      <c r="AC936" s="68"/>
      <c r="AD936" s="67"/>
      <c r="AE936" s="72"/>
      <c r="AF936" s="34"/>
      <c r="AG936" s="69"/>
      <c r="AH936" s="37"/>
      <c r="AI936" s="37"/>
      <c r="AJ936" s="37"/>
      <c r="AM936" s="70"/>
      <c r="AN936" s="70"/>
      <c r="AO936" s="70"/>
      <c r="AQ936" s="72"/>
      <c r="AR936" s="73"/>
      <c r="AS936" s="51"/>
      <c r="AU936" s="73"/>
      <c r="AV936" s="73"/>
      <c r="AW936" s="110"/>
      <c r="AX936" s="46">
        <f>IF([1]!Contratacion2023[[#This Row],[ADICIÓN/PRÓRROGA]]="NO","N/A",[1]!Contratacion2023[[#This Row],[FECHA FIN PRORROGA]])</f>
        <v>0</v>
      </c>
      <c r="AY936" s="59"/>
      <c r="AZ936" s="59"/>
      <c r="BA936" s="59"/>
      <c r="BB936" s="47"/>
      <c r="BC936" s="59"/>
      <c r="BD936" s="59"/>
      <c r="BE936" s="48">
        <f>[1]!Contratacion2023[[#This Row],[VALOR TOTAL DEL CONTRATO]]-[1]!Contratacion2023[[#This Row],[VALOR VIGENTE]]</f>
        <v>0</v>
      </c>
      <c r="BJ936" s="51"/>
      <c r="BL936" s="73"/>
      <c r="BM936" s="51"/>
    </row>
    <row r="937" spans="1:65" x14ac:dyDescent="0.25">
      <c r="A937" s="53"/>
      <c r="H937" s="203"/>
      <c r="I937" s="57"/>
      <c r="K937" s="58"/>
      <c r="L937" s="59"/>
      <c r="N937" s="59"/>
      <c r="O937" s="61"/>
      <c r="P937" s="55"/>
      <c r="Q937" s="57"/>
      <c r="R937" s="62"/>
      <c r="S937" s="59"/>
      <c r="T937" s="63"/>
      <c r="U937" s="123"/>
      <c r="V937" s="64"/>
      <c r="W937" s="27"/>
      <c r="X937" s="65"/>
      <c r="Y937" s="65"/>
      <c r="Z937" s="66"/>
      <c r="AA937" s="67"/>
      <c r="AB937" s="67"/>
      <c r="AC937" s="68"/>
      <c r="AD937" s="67"/>
      <c r="AE937" s="72"/>
      <c r="AF937" s="34"/>
      <c r="AG937" s="69"/>
      <c r="AH937" s="37"/>
      <c r="AI937" s="37"/>
      <c r="AJ937" s="37"/>
      <c r="AM937" s="70"/>
      <c r="AN937" s="70"/>
      <c r="AO937" s="70"/>
      <c r="AQ937" s="72"/>
      <c r="AR937" s="73"/>
      <c r="AS937" s="51"/>
      <c r="AU937" s="73"/>
      <c r="AV937" s="73"/>
      <c r="AW937" s="110"/>
      <c r="AX937" s="46">
        <f>IF([1]!Contratacion2023[[#This Row],[ADICIÓN/PRÓRROGA]]="NO","N/A",[1]!Contratacion2023[[#This Row],[FECHA FIN PRORROGA]])</f>
        <v>0</v>
      </c>
      <c r="AY937" s="59"/>
      <c r="AZ937" s="59"/>
      <c r="BA937" s="59"/>
      <c r="BB937" s="47"/>
      <c r="BC937" s="59"/>
      <c r="BD937" s="59"/>
      <c r="BE937" s="48">
        <f>[1]!Contratacion2023[[#This Row],[VALOR TOTAL DEL CONTRATO]]-[1]!Contratacion2023[[#This Row],[VALOR VIGENTE]]</f>
        <v>0</v>
      </c>
      <c r="BJ937" s="51"/>
      <c r="BL937" s="73"/>
      <c r="BM937" s="51"/>
    </row>
    <row r="938" spans="1:65" x14ac:dyDescent="0.25">
      <c r="A938" s="53"/>
      <c r="H938" s="203"/>
      <c r="I938" s="57"/>
      <c r="K938" s="58"/>
      <c r="L938" s="59"/>
      <c r="N938" s="59"/>
      <c r="O938" s="61"/>
      <c r="P938" s="55"/>
      <c r="Q938" s="57"/>
      <c r="R938" s="62"/>
      <c r="S938" s="59"/>
      <c r="T938" s="63"/>
      <c r="U938" s="123"/>
      <c r="V938" s="64"/>
      <c r="W938" s="27"/>
      <c r="X938" s="65"/>
      <c r="Y938" s="65"/>
      <c r="Z938" s="66"/>
      <c r="AA938" s="67"/>
      <c r="AB938" s="67"/>
      <c r="AC938" s="68"/>
      <c r="AD938" s="67"/>
      <c r="AE938" s="72"/>
      <c r="AF938" s="34"/>
      <c r="AG938" s="69"/>
      <c r="AH938" s="37"/>
      <c r="AI938" s="37"/>
      <c r="AJ938" s="37"/>
      <c r="AM938" s="70"/>
      <c r="AN938" s="70"/>
      <c r="AO938" s="70"/>
      <c r="AQ938" s="72"/>
      <c r="AR938" s="73"/>
      <c r="AS938" s="51"/>
      <c r="AU938" s="73"/>
      <c r="AV938" s="73"/>
      <c r="AW938" s="110"/>
      <c r="AX938" s="46">
        <f>IF([1]!Contratacion2023[[#This Row],[ADICIÓN/PRÓRROGA]]="NO","N/A",[1]!Contratacion2023[[#This Row],[FECHA FIN PRORROGA]])</f>
        <v>0</v>
      </c>
      <c r="AY938" s="59"/>
      <c r="AZ938" s="59"/>
      <c r="BA938" s="59"/>
      <c r="BB938" s="47"/>
      <c r="BC938" s="59"/>
      <c r="BD938" s="59"/>
      <c r="BE938" s="48">
        <f>[1]!Contratacion2023[[#This Row],[VALOR TOTAL DEL CONTRATO]]-[1]!Contratacion2023[[#This Row],[VALOR VIGENTE]]</f>
        <v>0</v>
      </c>
      <c r="BJ938" s="51"/>
      <c r="BL938" s="73"/>
      <c r="BM938" s="51"/>
    </row>
    <row r="939" spans="1:65" x14ac:dyDescent="0.25">
      <c r="A939" s="53"/>
      <c r="H939" s="203"/>
      <c r="I939" s="57"/>
      <c r="K939" s="58"/>
      <c r="L939" s="59"/>
      <c r="N939" s="59"/>
      <c r="O939" s="61"/>
      <c r="P939" s="55"/>
      <c r="Q939" s="57"/>
      <c r="R939" s="62"/>
      <c r="S939" s="59"/>
      <c r="T939" s="63"/>
      <c r="U939" s="123"/>
      <c r="V939" s="64"/>
      <c r="W939" s="27"/>
      <c r="X939" s="65"/>
      <c r="Y939" s="65"/>
      <c r="Z939" s="66"/>
      <c r="AA939" s="67"/>
      <c r="AB939" s="67"/>
      <c r="AC939" s="68"/>
      <c r="AD939" s="67"/>
      <c r="AE939" s="72"/>
      <c r="AF939" s="34"/>
      <c r="AG939" s="69"/>
      <c r="AH939" s="37"/>
      <c r="AI939" s="37"/>
      <c r="AJ939" s="37"/>
      <c r="AM939" s="70"/>
      <c r="AN939" s="70"/>
      <c r="AO939" s="70"/>
      <c r="AQ939" s="72"/>
      <c r="AR939" s="73"/>
      <c r="AS939" s="51"/>
      <c r="AU939" s="73"/>
      <c r="AV939" s="73"/>
      <c r="AW939" s="110"/>
      <c r="AX939" s="46">
        <f>IF([1]!Contratacion2023[[#This Row],[ADICIÓN/PRÓRROGA]]="NO","N/A",[1]!Contratacion2023[[#This Row],[FECHA FIN PRORROGA]])</f>
        <v>0</v>
      </c>
      <c r="AY939" s="59"/>
      <c r="AZ939" s="59"/>
      <c r="BA939" s="59"/>
      <c r="BB939" s="47"/>
      <c r="BC939" s="59"/>
      <c r="BD939" s="59"/>
      <c r="BE939" s="48">
        <f>[1]!Contratacion2023[[#This Row],[VALOR TOTAL DEL CONTRATO]]-[1]!Contratacion2023[[#This Row],[VALOR VIGENTE]]</f>
        <v>0</v>
      </c>
      <c r="BJ939" s="51"/>
      <c r="BL939" s="73"/>
      <c r="BM939" s="51"/>
    </row>
    <row r="940" spans="1:65" x14ac:dyDescent="0.25">
      <c r="A940" s="53"/>
      <c r="H940" s="203"/>
      <c r="I940" s="57"/>
      <c r="K940" s="58"/>
      <c r="L940" s="59"/>
      <c r="N940" s="59"/>
      <c r="O940" s="61"/>
      <c r="P940" s="55"/>
      <c r="Q940" s="57"/>
      <c r="R940" s="62"/>
      <c r="S940" s="59"/>
      <c r="T940" s="63"/>
      <c r="U940" s="123"/>
      <c r="V940" s="64"/>
      <c r="W940" s="27"/>
      <c r="X940" s="65"/>
      <c r="Y940" s="65"/>
      <c r="Z940" s="66"/>
      <c r="AA940" s="67"/>
      <c r="AB940" s="67"/>
      <c r="AC940" s="68"/>
      <c r="AD940" s="67"/>
      <c r="AE940" s="72"/>
      <c r="AF940" s="34"/>
      <c r="AG940" s="69"/>
      <c r="AH940" s="37"/>
      <c r="AI940" s="37"/>
      <c r="AJ940" s="37"/>
      <c r="AM940" s="70"/>
      <c r="AN940" s="70"/>
      <c r="AO940" s="70"/>
      <c r="AQ940" s="72"/>
      <c r="AR940" s="73"/>
      <c r="AS940" s="51"/>
      <c r="AU940" s="73"/>
      <c r="AV940" s="73"/>
      <c r="AW940" s="110"/>
      <c r="AX940" s="46">
        <f>IF([1]!Contratacion2023[[#This Row],[ADICIÓN/PRÓRROGA]]="NO","N/A",[1]!Contratacion2023[[#This Row],[FECHA FIN PRORROGA]])</f>
        <v>0</v>
      </c>
      <c r="AY940" s="59"/>
      <c r="AZ940" s="59"/>
      <c r="BA940" s="59"/>
      <c r="BB940" s="47"/>
      <c r="BC940" s="59"/>
      <c r="BD940" s="59"/>
      <c r="BE940" s="48">
        <f>[1]!Contratacion2023[[#This Row],[VALOR TOTAL DEL CONTRATO]]-[1]!Contratacion2023[[#This Row],[VALOR VIGENTE]]</f>
        <v>0</v>
      </c>
      <c r="BJ940" s="51"/>
      <c r="BL940" s="73"/>
      <c r="BM940" s="51"/>
    </row>
    <row r="941" spans="1:65" x14ac:dyDescent="0.25">
      <c r="A941" s="53"/>
      <c r="H941" s="203"/>
      <c r="I941" s="57"/>
      <c r="K941" s="58"/>
      <c r="L941" s="59"/>
      <c r="N941" s="59"/>
      <c r="O941" s="61"/>
      <c r="P941" s="55"/>
      <c r="Q941" s="57"/>
      <c r="R941" s="62"/>
      <c r="S941" s="59"/>
      <c r="T941" s="63"/>
      <c r="U941" s="123"/>
      <c r="V941" s="64"/>
      <c r="W941" s="27"/>
      <c r="X941" s="65"/>
      <c r="Y941" s="65"/>
      <c r="Z941" s="66"/>
      <c r="AA941" s="67"/>
      <c r="AB941" s="67"/>
      <c r="AC941" s="68"/>
      <c r="AD941" s="67"/>
      <c r="AE941" s="72"/>
      <c r="AF941" s="34"/>
      <c r="AG941" s="69"/>
      <c r="AH941" s="37"/>
      <c r="AI941" s="37"/>
      <c r="AJ941" s="37"/>
      <c r="AM941" s="70"/>
      <c r="AN941" s="70"/>
      <c r="AO941" s="70"/>
      <c r="AQ941" s="72"/>
      <c r="AR941" s="73"/>
      <c r="AS941" s="51"/>
      <c r="AU941" s="73"/>
      <c r="AV941" s="73"/>
      <c r="AW941" s="110"/>
      <c r="AX941" s="46">
        <f>IF([1]!Contratacion2023[[#This Row],[ADICIÓN/PRÓRROGA]]="NO","N/A",[1]!Contratacion2023[[#This Row],[FECHA FIN PRORROGA]])</f>
        <v>0</v>
      </c>
      <c r="AY941" s="59"/>
      <c r="AZ941" s="59"/>
      <c r="BA941" s="59"/>
      <c r="BB941" s="47"/>
      <c r="BC941" s="59"/>
      <c r="BD941" s="59"/>
      <c r="BE941" s="48">
        <f>[1]!Contratacion2023[[#This Row],[VALOR TOTAL DEL CONTRATO]]-[1]!Contratacion2023[[#This Row],[VALOR VIGENTE]]</f>
        <v>0</v>
      </c>
      <c r="BJ941" s="51"/>
      <c r="BL941" s="73"/>
      <c r="BM941" s="51"/>
    </row>
    <row r="942" spans="1:65" x14ac:dyDescent="0.25">
      <c r="A942" s="53"/>
      <c r="H942" s="203"/>
      <c r="I942" s="57"/>
      <c r="K942" s="58"/>
      <c r="L942" s="59"/>
      <c r="N942" s="59"/>
      <c r="O942" s="61"/>
      <c r="P942" s="55"/>
      <c r="Q942" s="57"/>
      <c r="R942" s="62"/>
      <c r="S942" s="59"/>
      <c r="T942" s="63"/>
      <c r="U942" s="123"/>
      <c r="V942" s="64"/>
      <c r="W942" s="27"/>
      <c r="X942" s="65"/>
      <c r="Y942" s="65"/>
      <c r="Z942" s="66"/>
      <c r="AA942" s="67"/>
      <c r="AB942" s="67"/>
      <c r="AC942" s="68"/>
      <c r="AD942" s="67"/>
      <c r="AE942" s="72"/>
      <c r="AF942" s="34"/>
      <c r="AG942" s="69"/>
      <c r="AH942" s="37"/>
      <c r="AI942" s="37"/>
      <c r="AJ942" s="37"/>
      <c r="AM942" s="70"/>
      <c r="AN942" s="70"/>
      <c r="AO942" s="70"/>
      <c r="AQ942" s="72"/>
      <c r="AR942" s="73"/>
      <c r="AS942" s="51"/>
      <c r="AU942" s="73"/>
      <c r="AV942" s="73"/>
      <c r="AW942" s="110"/>
      <c r="AX942" s="46">
        <f>IF([1]!Contratacion2023[[#This Row],[ADICIÓN/PRÓRROGA]]="NO","N/A",[1]!Contratacion2023[[#This Row],[FECHA FIN PRORROGA]])</f>
        <v>0</v>
      </c>
      <c r="AY942" s="59"/>
      <c r="AZ942" s="59"/>
      <c r="BA942" s="59"/>
      <c r="BB942" s="47"/>
      <c r="BC942" s="59"/>
      <c r="BD942" s="59"/>
      <c r="BE942" s="48">
        <f>[1]!Contratacion2023[[#This Row],[VALOR TOTAL DEL CONTRATO]]-[1]!Contratacion2023[[#This Row],[VALOR VIGENTE]]</f>
        <v>0</v>
      </c>
      <c r="BJ942" s="51"/>
      <c r="BL942" s="73"/>
      <c r="BM942" s="51"/>
    </row>
    <row r="943" spans="1:65" x14ac:dyDescent="0.25">
      <c r="A943" s="53"/>
      <c r="H943" s="203"/>
      <c r="I943" s="57"/>
      <c r="K943" s="58"/>
      <c r="L943" s="59"/>
      <c r="N943" s="59"/>
      <c r="O943" s="61"/>
      <c r="P943" s="55"/>
      <c r="Q943" s="57"/>
      <c r="R943" s="62"/>
      <c r="S943" s="59"/>
      <c r="T943" s="63"/>
      <c r="U943" s="123"/>
      <c r="V943" s="64"/>
      <c r="W943" s="27"/>
      <c r="X943" s="65"/>
      <c r="Y943" s="65"/>
      <c r="Z943" s="66"/>
      <c r="AA943" s="67"/>
      <c r="AB943" s="67"/>
      <c r="AC943" s="68"/>
      <c r="AD943" s="67"/>
      <c r="AE943" s="72"/>
      <c r="AF943" s="34"/>
      <c r="AG943" s="69"/>
      <c r="AH943" s="37"/>
      <c r="AI943" s="37"/>
      <c r="AJ943" s="37"/>
      <c r="AM943" s="70"/>
      <c r="AN943" s="70"/>
      <c r="AO943" s="70"/>
      <c r="AQ943" s="72"/>
      <c r="AR943" s="73"/>
      <c r="AS943" s="51"/>
      <c r="AU943" s="73"/>
      <c r="AV943" s="73"/>
      <c r="AW943" s="110"/>
      <c r="AX943" s="46">
        <f>IF([1]!Contratacion2023[[#This Row],[ADICIÓN/PRÓRROGA]]="NO","N/A",[1]!Contratacion2023[[#This Row],[FECHA FIN PRORROGA]])</f>
        <v>0</v>
      </c>
      <c r="AY943" s="59"/>
      <c r="AZ943" s="59"/>
      <c r="BA943" s="59"/>
      <c r="BB943" s="47"/>
      <c r="BC943" s="59"/>
      <c r="BD943" s="59"/>
      <c r="BE943" s="48">
        <f>[1]!Contratacion2023[[#This Row],[VALOR TOTAL DEL CONTRATO]]-[1]!Contratacion2023[[#This Row],[VALOR VIGENTE]]</f>
        <v>0</v>
      </c>
      <c r="BJ943" s="51"/>
      <c r="BL943" s="73"/>
      <c r="BM943" s="51"/>
    </row>
    <row r="944" spans="1:65" x14ac:dyDescent="0.25">
      <c r="A944" s="53"/>
      <c r="H944" s="203"/>
      <c r="I944" s="57"/>
      <c r="K944" s="58"/>
      <c r="L944" s="59"/>
      <c r="N944" s="59"/>
      <c r="O944" s="61"/>
      <c r="P944" s="55"/>
      <c r="Q944" s="57"/>
      <c r="R944" s="62"/>
      <c r="S944" s="59"/>
      <c r="T944" s="63"/>
      <c r="U944" s="123"/>
      <c r="V944" s="64"/>
      <c r="W944" s="27"/>
      <c r="X944" s="65"/>
      <c r="Y944" s="65"/>
      <c r="Z944" s="66"/>
      <c r="AA944" s="67"/>
      <c r="AB944" s="67"/>
      <c r="AC944" s="68"/>
      <c r="AD944" s="67"/>
      <c r="AE944" s="72"/>
      <c r="AF944" s="34"/>
      <c r="AG944" s="69"/>
      <c r="AH944" s="37"/>
      <c r="AI944" s="37"/>
      <c r="AJ944" s="37"/>
      <c r="AM944" s="70"/>
      <c r="AN944" s="70"/>
      <c r="AO944" s="70"/>
      <c r="AQ944" s="72"/>
      <c r="AR944" s="73"/>
      <c r="AS944" s="51"/>
      <c r="AU944" s="73"/>
      <c r="AV944" s="73"/>
      <c r="AW944" s="110"/>
      <c r="AX944" s="46">
        <f>IF([1]!Contratacion2023[[#This Row],[ADICIÓN/PRÓRROGA]]="NO","N/A",[1]!Contratacion2023[[#This Row],[FECHA FIN PRORROGA]])</f>
        <v>0</v>
      </c>
      <c r="AY944" s="59"/>
      <c r="AZ944" s="59"/>
      <c r="BA944" s="59"/>
      <c r="BB944" s="47"/>
      <c r="BC944" s="59"/>
      <c r="BD944" s="59"/>
      <c r="BE944" s="48">
        <f>[1]!Contratacion2023[[#This Row],[VALOR TOTAL DEL CONTRATO]]-[1]!Contratacion2023[[#This Row],[VALOR VIGENTE]]</f>
        <v>0</v>
      </c>
      <c r="BJ944" s="51"/>
      <c r="BL944" s="73"/>
      <c r="BM944" s="51"/>
    </row>
    <row r="945" spans="1:65" x14ac:dyDescent="0.25">
      <c r="A945" s="53"/>
      <c r="H945" s="203"/>
      <c r="I945" s="57"/>
      <c r="K945" s="58"/>
      <c r="L945" s="59"/>
      <c r="N945" s="59"/>
      <c r="O945" s="61"/>
      <c r="P945" s="55"/>
      <c r="Q945" s="57"/>
      <c r="R945" s="62"/>
      <c r="S945" s="59"/>
      <c r="T945" s="63"/>
      <c r="U945" s="123"/>
      <c r="V945" s="64"/>
      <c r="W945" s="27"/>
      <c r="X945" s="65"/>
      <c r="Y945" s="65"/>
      <c r="Z945" s="66"/>
      <c r="AA945" s="67"/>
      <c r="AB945" s="67"/>
      <c r="AC945" s="68"/>
      <c r="AD945" s="67"/>
      <c r="AE945" s="72"/>
      <c r="AF945" s="34"/>
      <c r="AG945" s="69"/>
      <c r="AH945" s="37"/>
      <c r="AI945" s="37"/>
      <c r="AJ945" s="37"/>
      <c r="AM945" s="70"/>
      <c r="AN945" s="70"/>
      <c r="AO945" s="70"/>
      <c r="AQ945" s="72"/>
      <c r="AR945" s="73"/>
      <c r="AS945" s="51"/>
      <c r="AU945" s="73"/>
      <c r="AV945" s="73"/>
      <c r="AW945" s="110"/>
      <c r="AX945" s="46">
        <f>IF([1]!Contratacion2023[[#This Row],[ADICIÓN/PRÓRROGA]]="NO","N/A",[1]!Contratacion2023[[#This Row],[FECHA FIN PRORROGA]])</f>
        <v>0</v>
      </c>
      <c r="AY945" s="59"/>
      <c r="AZ945" s="59"/>
      <c r="BA945" s="59"/>
      <c r="BB945" s="47"/>
      <c r="BC945" s="59"/>
      <c r="BD945" s="59"/>
      <c r="BE945" s="48">
        <f>[1]!Contratacion2023[[#This Row],[VALOR TOTAL DEL CONTRATO]]-[1]!Contratacion2023[[#This Row],[VALOR VIGENTE]]</f>
        <v>0</v>
      </c>
      <c r="BJ945" s="51"/>
      <c r="BL945" s="73"/>
      <c r="BM945" s="51"/>
    </row>
    <row r="946" spans="1:65" x14ac:dyDescent="0.25">
      <c r="A946" s="53"/>
      <c r="H946" s="203"/>
      <c r="I946" s="57"/>
      <c r="K946" s="58"/>
      <c r="L946" s="59"/>
      <c r="N946" s="59"/>
      <c r="O946" s="61"/>
      <c r="P946" s="55"/>
      <c r="Q946" s="57"/>
      <c r="R946" s="62"/>
      <c r="S946" s="59"/>
      <c r="T946" s="63"/>
      <c r="U946" s="123"/>
      <c r="V946" s="64"/>
      <c r="W946" s="27"/>
      <c r="X946" s="65"/>
      <c r="Y946" s="65"/>
      <c r="Z946" s="66"/>
      <c r="AA946" s="67"/>
      <c r="AB946" s="67"/>
      <c r="AC946" s="68"/>
      <c r="AD946" s="67"/>
      <c r="AE946" s="72"/>
      <c r="AF946" s="34"/>
      <c r="AG946" s="69"/>
      <c r="AH946" s="37"/>
      <c r="AI946" s="37"/>
      <c r="AJ946" s="37"/>
      <c r="AM946" s="70"/>
      <c r="AN946" s="70"/>
      <c r="AO946" s="70"/>
      <c r="AQ946" s="72"/>
      <c r="AR946" s="73"/>
      <c r="AS946" s="51"/>
      <c r="AU946" s="73"/>
      <c r="AV946" s="73"/>
      <c r="AW946" s="110"/>
      <c r="AX946" s="46">
        <f>IF([1]!Contratacion2023[[#This Row],[ADICIÓN/PRÓRROGA]]="NO","N/A",[1]!Contratacion2023[[#This Row],[FECHA FIN PRORROGA]])</f>
        <v>0</v>
      </c>
      <c r="AY946" s="59"/>
      <c r="AZ946" s="59"/>
      <c r="BA946" s="59"/>
      <c r="BB946" s="47"/>
      <c r="BC946" s="59"/>
      <c r="BD946" s="59"/>
      <c r="BE946" s="48">
        <f>[1]!Contratacion2023[[#This Row],[VALOR TOTAL DEL CONTRATO]]-[1]!Contratacion2023[[#This Row],[VALOR VIGENTE]]</f>
        <v>0</v>
      </c>
      <c r="BJ946" s="51"/>
      <c r="BL946" s="73"/>
      <c r="BM946" s="51"/>
    </row>
    <row r="947" spans="1:65" x14ac:dyDescent="0.25">
      <c r="A947" s="53"/>
      <c r="H947" s="203"/>
      <c r="I947" s="57"/>
      <c r="K947" s="58"/>
      <c r="L947" s="59"/>
      <c r="N947" s="59"/>
      <c r="O947" s="61"/>
      <c r="P947" s="55"/>
      <c r="Q947" s="57"/>
      <c r="R947" s="62"/>
      <c r="S947" s="59"/>
      <c r="T947" s="63"/>
      <c r="U947" s="123"/>
      <c r="V947" s="64"/>
      <c r="W947" s="27"/>
      <c r="X947" s="65"/>
      <c r="Y947" s="65"/>
      <c r="Z947" s="66"/>
      <c r="AA947" s="67"/>
      <c r="AB947" s="67"/>
      <c r="AC947" s="68"/>
      <c r="AD947" s="67"/>
      <c r="AE947" s="72"/>
      <c r="AF947" s="34"/>
      <c r="AG947" s="69"/>
      <c r="AH947" s="37"/>
      <c r="AI947" s="37"/>
      <c r="AJ947" s="37"/>
      <c r="AM947" s="70"/>
      <c r="AN947" s="70"/>
      <c r="AO947" s="70"/>
      <c r="AQ947" s="72"/>
      <c r="AR947" s="73"/>
      <c r="AS947" s="51"/>
      <c r="AU947" s="73"/>
      <c r="AV947" s="73"/>
      <c r="AW947" s="110"/>
      <c r="AX947" s="46">
        <f>IF([1]!Contratacion2023[[#This Row],[ADICIÓN/PRÓRROGA]]="NO","N/A",[1]!Contratacion2023[[#This Row],[FECHA FIN PRORROGA]])</f>
        <v>0</v>
      </c>
      <c r="AY947" s="59"/>
      <c r="AZ947" s="59"/>
      <c r="BA947" s="59"/>
      <c r="BB947" s="47"/>
      <c r="BC947" s="59"/>
      <c r="BD947" s="59"/>
      <c r="BE947" s="48">
        <f>[1]!Contratacion2023[[#This Row],[VALOR TOTAL DEL CONTRATO]]-[1]!Contratacion2023[[#This Row],[VALOR VIGENTE]]</f>
        <v>0</v>
      </c>
      <c r="BJ947" s="51"/>
      <c r="BL947" s="73"/>
      <c r="BM947" s="51"/>
    </row>
    <row r="948" spans="1:65" x14ac:dyDescent="0.25">
      <c r="A948" s="53"/>
      <c r="H948" s="203"/>
      <c r="I948" s="57"/>
      <c r="K948" s="58"/>
      <c r="L948" s="59"/>
      <c r="N948" s="59"/>
      <c r="O948" s="61"/>
      <c r="P948" s="55"/>
      <c r="Q948" s="57"/>
      <c r="R948" s="62"/>
      <c r="S948" s="59"/>
      <c r="T948" s="63"/>
      <c r="U948" s="123"/>
      <c r="V948" s="64"/>
      <c r="W948" s="27"/>
      <c r="X948" s="65"/>
      <c r="Y948" s="65"/>
      <c r="Z948" s="66"/>
      <c r="AA948" s="67"/>
      <c r="AB948" s="67"/>
      <c r="AC948" s="68"/>
      <c r="AD948" s="67"/>
      <c r="AE948" s="72"/>
      <c r="AF948" s="34"/>
      <c r="AG948" s="69"/>
      <c r="AH948" s="37"/>
      <c r="AI948" s="37"/>
      <c r="AJ948" s="37"/>
      <c r="AM948" s="70"/>
      <c r="AN948" s="70"/>
      <c r="AO948" s="70"/>
      <c r="AQ948" s="72"/>
      <c r="AR948" s="73"/>
      <c r="AS948" s="51"/>
      <c r="AU948" s="73"/>
      <c r="AV948" s="73"/>
      <c r="AW948" s="110"/>
      <c r="AX948" s="46">
        <f>IF([1]!Contratacion2023[[#This Row],[ADICIÓN/PRÓRROGA]]="NO","N/A",[1]!Contratacion2023[[#This Row],[FECHA FIN PRORROGA]])</f>
        <v>0</v>
      </c>
      <c r="AY948" s="59"/>
      <c r="AZ948" s="59"/>
      <c r="BA948" s="59"/>
      <c r="BB948" s="47"/>
      <c r="BC948" s="59"/>
      <c r="BD948" s="59"/>
      <c r="BE948" s="48">
        <f>[1]!Contratacion2023[[#This Row],[VALOR TOTAL DEL CONTRATO]]-[1]!Contratacion2023[[#This Row],[VALOR VIGENTE]]</f>
        <v>0</v>
      </c>
      <c r="BJ948" s="51"/>
      <c r="BL948" s="73"/>
      <c r="BM948" s="51"/>
    </row>
    <row r="949" spans="1:65" x14ac:dyDescent="0.25">
      <c r="A949" s="53"/>
      <c r="H949" s="203"/>
      <c r="I949" s="57"/>
      <c r="K949" s="58"/>
      <c r="L949" s="59"/>
      <c r="N949" s="59"/>
      <c r="O949" s="61"/>
      <c r="P949" s="55"/>
      <c r="Q949" s="57"/>
      <c r="R949" s="62"/>
      <c r="S949" s="59"/>
      <c r="T949" s="63"/>
      <c r="U949" s="123"/>
      <c r="V949" s="64"/>
      <c r="W949" s="27"/>
      <c r="X949" s="65"/>
      <c r="Y949" s="65"/>
      <c r="Z949" s="66"/>
      <c r="AA949" s="67"/>
      <c r="AB949" s="67"/>
      <c r="AC949" s="68"/>
      <c r="AD949" s="67"/>
      <c r="AE949" s="72"/>
      <c r="AF949" s="34"/>
      <c r="AG949" s="69"/>
      <c r="AH949" s="37"/>
      <c r="AI949" s="37"/>
      <c r="AJ949" s="37"/>
      <c r="AM949" s="70"/>
      <c r="AN949" s="70"/>
      <c r="AO949" s="70"/>
      <c r="AQ949" s="72"/>
      <c r="AR949" s="73"/>
      <c r="AS949" s="51"/>
      <c r="AU949" s="73"/>
      <c r="AV949" s="73"/>
      <c r="AW949" s="110"/>
      <c r="AX949" s="46">
        <f>IF([1]!Contratacion2023[[#This Row],[ADICIÓN/PRÓRROGA]]="NO","N/A",[1]!Contratacion2023[[#This Row],[FECHA FIN PRORROGA]])</f>
        <v>0</v>
      </c>
      <c r="AY949" s="59"/>
      <c r="AZ949" s="59"/>
      <c r="BA949" s="59"/>
      <c r="BB949" s="47"/>
      <c r="BC949" s="59"/>
      <c r="BD949" s="59"/>
      <c r="BE949" s="48">
        <f>[1]!Contratacion2023[[#This Row],[VALOR TOTAL DEL CONTRATO]]-[1]!Contratacion2023[[#This Row],[VALOR VIGENTE]]</f>
        <v>0</v>
      </c>
      <c r="BJ949" s="51"/>
      <c r="BL949" s="73"/>
      <c r="BM949" s="51"/>
    </row>
    <row r="950" spans="1:65" x14ac:dyDescent="0.25">
      <c r="A950" s="53"/>
      <c r="H950" s="203"/>
      <c r="I950" s="57"/>
      <c r="K950" s="58"/>
      <c r="L950" s="59"/>
      <c r="N950" s="59"/>
      <c r="O950" s="61"/>
      <c r="P950" s="55"/>
      <c r="Q950" s="57"/>
      <c r="R950" s="62"/>
      <c r="S950" s="59"/>
      <c r="T950" s="63"/>
      <c r="U950" s="123"/>
      <c r="V950" s="64"/>
      <c r="W950" s="27"/>
      <c r="X950" s="65"/>
      <c r="Y950" s="65"/>
      <c r="Z950" s="66"/>
      <c r="AA950" s="67"/>
      <c r="AB950" s="67"/>
      <c r="AC950" s="68"/>
      <c r="AD950" s="67"/>
      <c r="AE950" s="72"/>
      <c r="AF950" s="34"/>
      <c r="AG950" s="69"/>
      <c r="AH950" s="37"/>
      <c r="AI950" s="37"/>
      <c r="AJ950" s="37"/>
      <c r="AM950" s="70"/>
      <c r="AN950" s="70"/>
      <c r="AO950" s="70"/>
      <c r="AQ950" s="72"/>
      <c r="AR950" s="73"/>
      <c r="AS950" s="51"/>
      <c r="AU950" s="73"/>
      <c r="AV950" s="73"/>
      <c r="AW950" s="110"/>
      <c r="AX950" s="46">
        <f>IF([1]!Contratacion2023[[#This Row],[ADICIÓN/PRÓRROGA]]="NO","N/A",[1]!Contratacion2023[[#This Row],[FECHA FIN PRORROGA]])</f>
        <v>0</v>
      </c>
      <c r="AY950" s="59"/>
      <c r="AZ950" s="59"/>
      <c r="BA950" s="59"/>
      <c r="BB950" s="47"/>
      <c r="BC950" s="59"/>
      <c r="BD950" s="59"/>
      <c r="BE950" s="48">
        <f>[1]!Contratacion2023[[#This Row],[VALOR TOTAL DEL CONTRATO]]-[1]!Contratacion2023[[#This Row],[VALOR VIGENTE]]</f>
        <v>0</v>
      </c>
      <c r="BJ950" s="51"/>
      <c r="BL950" s="73"/>
      <c r="BM950" s="51"/>
    </row>
    <row r="951" spans="1:65" x14ac:dyDescent="0.25">
      <c r="A951" s="53"/>
      <c r="H951" s="203"/>
      <c r="I951" s="57"/>
      <c r="K951" s="58"/>
      <c r="L951" s="59"/>
      <c r="N951" s="59"/>
      <c r="O951" s="61"/>
      <c r="P951" s="55"/>
      <c r="Q951" s="57"/>
      <c r="R951" s="62"/>
      <c r="S951" s="59"/>
      <c r="T951" s="63"/>
      <c r="U951" s="123"/>
      <c r="V951" s="64"/>
      <c r="W951" s="27"/>
      <c r="X951" s="65"/>
      <c r="Y951" s="65"/>
      <c r="Z951" s="66"/>
      <c r="AA951" s="67"/>
      <c r="AB951" s="67"/>
      <c r="AC951" s="68"/>
      <c r="AD951" s="67"/>
      <c r="AE951" s="72"/>
      <c r="AF951" s="34"/>
      <c r="AG951" s="69"/>
      <c r="AH951" s="37"/>
      <c r="AI951" s="37"/>
      <c r="AJ951" s="37"/>
      <c r="AM951" s="70"/>
      <c r="AN951" s="70"/>
      <c r="AO951" s="70"/>
      <c r="AQ951" s="72"/>
      <c r="AR951" s="73"/>
      <c r="AS951" s="51"/>
      <c r="AU951" s="73"/>
      <c r="AV951" s="73"/>
      <c r="AW951" s="110"/>
      <c r="AX951" s="46">
        <f>IF([1]!Contratacion2023[[#This Row],[ADICIÓN/PRÓRROGA]]="NO","N/A",[1]!Contratacion2023[[#This Row],[FECHA FIN PRORROGA]])</f>
        <v>0</v>
      </c>
      <c r="AY951" s="59"/>
      <c r="AZ951" s="59"/>
      <c r="BA951" s="59"/>
      <c r="BB951" s="47"/>
      <c r="BC951" s="59"/>
      <c r="BD951" s="59"/>
      <c r="BE951" s="48">
        <f>[1]!Contratacion2023[[#This Row],[VALOR TOTAL DEL CONTRATO]]-[1]!Contratacion2023[[#This Row],[VALOR VIGENTE]]</f>
        <v>0</v>
      </c>
      <c r="BJ951" s="51"/>
      <c r="BL951" s="73"/>
      <c r="BM951" s="51"/>
    </row>
    <row r="952" spans="1:65" x14ac:dyDescent="0.25">
      <c r="A952" s="53"/>
      <c r="H952" s="203"/>
      <c r="I952" s="57"/>
      <c r="K952" s="58"/>
      <c r="L952" s="59"/>
      <c r="N952" s="59"/>
      <c r="O952" s="61"/>
      <c r="P952" s="55"/>
      <c r="Q952" s="57"/>
      <c r="R952" s="62"/>
      <c r="S952" s="59"/>
      <c r="T952" s="63"/>
      <c r="U952" s="123"/>
      <c r="V952" s="64"/>
      <c r="W952" s="27"/>
      <c r="X952" s="65"/>
      <c r="Y952" s="65"/>
      <c r="Z952" s="66"/>
      <c r="AA952" s="67"/>
      <c r="AB952" s="67"/>
      <c r="AC952" s="68"/>
      <c r="AD952" s="67"/>
      <c r="AE952" s="72"/>
      <c r="AF952" s="34"/>
      <c r="AG952" s="69"/>
      <c r="AH952" s="37"/>
      <c r="AI952" s="37"/>
      <c r="AJ952" s="37"/>
      <c r="AM952" s="70"/>
      <c r="AN952" s="70"/>
      <c r="AO952" s="70"/>
      <c r="AQ952" s="72"/>
      <c r="AR952" s="73"/>
      <c r="AS952" s="51"/>
      <c r="AU952" s="73"/>
      <c r="AV952" s="73"/>
      <c r="AW952" s="110"/>
      <c r="AX952" s="46">
        <f>IF([1]!Contratacion2023[[#This Row],[ADICIÓN/PRÓRROGA]]="NO","N/A",[1]!Contratacion2023[[#This Row],[FECHA FIN PRORROGA]])</f>
        <v>0</v>
      </c>
      <c r="AY952" s="59"/>
      <c r="AZ952" s="59"/>
      <c r="BA952" s="59"/>
      <c r="BB952" s="47"/>
      <c r="BC952" s="59"/>
      <c r="BD952" s="59"/>
      <c r="BE952" s="48">
        <f>[1]!Contratacion2023[[#This Row],[VALOR TOTAL DEL CONTRATO]]-[1]!Contratacion2023[[#This Row],[VALOR VIGENTE]]</f>
        <v>0</v>
      </c>
      <c r="BJ952" s="51"/>
      <c r="BL952" s="73"/>
      <c r="BM952" s="51"/>
    </row>
    <row r="953" spans="1:65" x14ac:dyDescent="0.25">
      <c r="A953" s="53"/>
      <c r="H953" s="203"/>
      <c r="I953" s="57"/>
      <c r="K953" s="58"/>
      <c r="L953" s="59"/>
      <c r="N953" s="59"/>
      <c r="O953" s="61"/>
      <c r="P953" s="55"/>
      <c r="Q953" s="57"/>
      <c r="R953" s="62"/>
      <c r="S953" s="59"/>
      <c r="T953" s="63"/>
      <c r="U953" s="123"/>
      <c r="V953" s="64"/>
      <c r="W953" s="27"/>
      <c r="X953" s="65"/>
      <c r="Y953" s="65"/>
      <c r="Z953" s="66"/>
      <c r="AA953" s="67"/>
      <c r="AB953" s="67"/>
      <c r="AC953" s="68"/>
      <c r="AD953" s="67"/>
      <c r="AE953" s="72"/>
      <c r="AF953" s="34"/>
      <c r="AG953" s="69"/>
      <c r="AH953" s="37"/>
      <c r="AI953" s="37"/>
      <c r="AJ953" s="37"/>
      <c r="AM953" s="70"/>
      <c r="AN953" s="70"/>
      <c r="AO953" s="70"/>
      <c r="AQ953" s="72"/>
      <c r="AR953" s="73"/>
      <c r="AS953" s="51"/>
      <c r="AU953" s="73"/>
      <c r="AV953" s="73"/>
      <c r="AW953" s="110"/>
      <c r="AX953" s="46">
        <f>IF([1]!Contratacion2023[[#This Row],[ADICIÓN/PRÓRROGA]]="NO","N/A",[1]!Contratacion2023[[#This Row],[FECHA FIN PRORROGA]])</f>
        <v>0</v>
      </c>
      <c r="AY953" s="59"/>
      <c r="AZ953" s="59"/>
      <c r="BA953" s="59"/>
      <c r="BB953" s="47"/>
      <c r="BC953" s="59"/>
      <c r="BD953" s="59"/>
      <c r="BE953" s="48">
        <f>[1]!Contratacion2023[[#This Row],[VALOR TOTAL DEL CONTRATO]]-[1]!Contratacion2023[[#This Row],[VALOR VIGENTE]]</f>
        <v>0</v>
      </c>
      <c r="BJ953" s="51"/>
      <c r="BL953" s="73"/>
      <c r="BM953" s="51"/>
    </row>
    <row r="954" spans="1:65" x14ac:dyDescent="0.25">
      <c r="A954" s="53"/>
      <c r="H954" s="203"/>
      <c r="I954" s="57"/>
      <c r="K954" s="58"/>
      <c r="L954" s="59"/>
      <c r="N954" s="59"/>
      <c r="O954" s="61"/>
      <c r="P954" s="55"/>
      <c r="Q954" s="57"/>
      <c r="R954" s="62"/>
      <c r="S954" s="59"/>
      <c r="T954" s="63"/>
      <c r="U954" s="123"/>
      <c r="V954" s="64"/>
      <c r="W954" s="27"/>
      <c r="X954" s="65"/>
      <c r="Y954" s="65"/>
      <c r="Z954" s="66"/>
      <c r="AA954" s="67"/>
      <c r="AB954" s="67"/>
      <c r="AC954" s="68"/>
      <c r="AD954" s="67"/>
      <c r="AE954" s="72"/>
      <c r="AF954" s="34"/>
      <c r="AG954" s="69"/>
      <c r="AH954" s="37"/>
      <c r="AI954" s="37"/>
      <c r="AJ954" s="37"/>
      <c r="AM954" s="70"/>
      <c r="AN954" s="70"/>
      <c r="AO954" s="70"/>
      <c r="AQ954" s="72"/>
      <c r="AR954" s="73"/>
      <c r="AS954" s="51"/>
      <c r="AU954" s="73"/>
      <c r="AV954" s="73"/>
      <c r="AW954" s="110"/>
      <c r="AX954" s="46">
        <f>IF([1]!Contratacion2023[[#This Row],[ADICIÓN/PRÓRROGA]]="NO","N/A",[1]!Contratacion2023[[#This Row],[FECHA FIN PRORROGA]])</f>
        <v>0</v>
      </c>
      <c r="AY954" s="59"/>
      <c r="AZ954" s="59"/>
      <c r="BA954" s="59"/>
      <c r="BB954" s="47"/>
      <c r="BC954" s="59"/>
      <c r="BD954" s="59"/>
      <c r="BE954" s="48">
        <f>[1]!Contratacion2023[[#This Row],[VALOR TOTAL DEL CONTRATO]]-[1]!Contratacion2023[[#This Row],[VALOR VIGENTE]]</f>
        <v>0</v>
      </c>
      <c r="BJ954" s="51"/>
      <c r="BL954" s="73"/>
      <c r="BM954" s="51"/>
    </row>
    <row r="955" spans="1:65" x14ac:dyDescent="0.25">
      <c r="A955" s="53"/>
      <c r="H955" s="203"/>
      <c r="I955" s="57"/>
      <c r="K955" s="58"/>
      <c r="L955" s="59"/>
      <c r="N955" s="59"/>
      <c r="O955" s="61"/>
      <c r="P955" s="55"/>
      <c r="Q955" s="57"/>
      <c r="R955" s="62"/>
      <c r="S955" s="59"/>
      <c r="T955" s="63"/>
      <c r="U955" s="123"/>
      <c r="V955" s="64"/>
      <c r="W955" s="27"/>
      <c r="X955" s="65"/>
      <c r="Y955" s="65"/>
      <c r="Z955" s="66"/>
      <c r="AA955" s="67"/>
      <c r="AB955" s="67"/>
      <c r="AC955" s="68"/>
      <c r="AD955" s="67"/>
      <c r="AE955" s="72"/>
      <c r="AF955" s="34"/>
      <c r="AG955" s="69"/>
      <c r="AH955" s="37"/>
      <c r="AI955" s="37"/>
      <c r="AJ955" s="37"/>
      <c r="AM955" s="70"/>
      <c r="AN955" s="70"/>
      <c r="AO955" s="70"/>
      <c r="AQ955" s="72"/>
      <c r="AR955" s="73"/>
      <c r="AS955" s="51"/>
      <c r="AU955" s="73"/>
      <c r="AV955" s="73"/>
      <c r="AW955" s="110"/>
      <c r="AX955" s="46">
        <f>IF([1]!Contratacion2023[[#This Row],[ADICIÓN/PRÓRROGA]]="NO","N/A",[1]!Contratacion2023[[#This Row],[FECHA FIN PRORROGA]])</f>
        <v>0</v>
      </c>
      <c r="AY955" s="59"/>
      <c r="AZ955" s="59"/>
      <c r="BA955" s="59"/>
      <c r="BB955" s="47"/>
      <c r="BC955" s="59"/>
      <c r="BD955" s="59"/>
      <c r="BE955" s="48">
        <f>[1]!Contratacion2023[[#This Row],[VALOR TOTAL DEL CONTRATO]]-[1]!Contratacion2023[[#This Row],[VALOR VIGENTE]]</f>
        <v>0</v>
      </c>
      <c r="BJ955" s="51"/>
      <c r="BL955" s="73"/>
      <c r="BM955" s="51"/>
    </row>
    <row r="956" spans="1:65" x14ac:dyDescent="0.25">
      <c r="A956" s="53"/>
      <c r="H956" s="203"/>
      <c r="I956" s="57"/>
      <c r="K956" s="58"/>
      <c r="L956" s="59"/>
      <c r="N956" s="59"/>
      <c r="O956" s="61"/>
      <c r="P956" s="55"/>
      <c r="Q956" s="57"/>
      <c r="R956" s="62"/>
      <c r="S956" s="59"/>
      <c r="T956" s="63"/>
      <c r="U956" s="123"/>
      <c r="V956" s="64"/>
      <c r="W956" s="27"/>
      <c r="X956" s="65"/>
      <c r="Y956" s="65"/>
      <c r="Z956" s="66"/>
      <c r="AA956" s="67"/>
      <c r="AB956" s="67"/>
      <c r="AC956" s="68"/>
      <c r="AD956" s="67"/>
      <c r="AE956" s="72"/>
      <c r="AF956" s="34"/>
      <c r="AG956" s="69"/>
      <c r="AH956" s="37"/>
      <c r="AI956" s="37"/>
      <c r="AJ956" s="37"/>
      <c r="AM956" s="70"/>
      <c r="AN956" s="70"/>
      <c r="AO956" s="70"/>
      <c r="AQ956" s="72"/>
      <c r="AR956" s="73"/>
      <c r="AS956" s="51"/>
      <c r="AU956" s="73"/>
      <c r="AV956" s="73"/>
      <c r="AW956" s="110"/>
      <c r="AX956" s="46">
        <f>IF([1]!Contratacion2023[[#This Row],[ADICIÓN/PRÓRROGA]]="NO","N/A",[1]!Contratacion2023[[#This Row],[FECHA FIN PRORROGA]])</f>
        <v>0</v>
      </c>
      <c r="AY956" s="59"/>
      <c r="AZ956" s="59"/>
      <c r="BA956" s="59"/>
      <c r="BB956" s="47"/>
      <c r="BC956" s="59"/>
      <c r="BD956" s="59"/>
      <c r="BE956" s="48">
        <f>[1]!Contratacion2023[[#This Row],[VALOR TOTAL DEL CONTRATO]]-[1]!Contratacion2023[[#This Row],[VALOR VIGENTE]]</f>
        <v>0</v>
      </c>
      <c r="BJ956" s="51"/>
      <c r="BL956" s="73"/>
      <c r="BM956" s="51"/>
    </row>
    <row r="957" spans="1:65" x14ac:dyDescent="0.25">
      <c r="A957" s="53"/>
      <c r="H957" s="203"/>
      <c r="I957" s="57"/>
      <c r="K957" s="58"/>
      <c r="L957" s="59"/>
      <c r="N957" s="59"/>
      <c r="O957" s="61"/>
      <c r="P957" s="55"/>
      <c r="Q957" s="57"/>
      <c r="R957" s="62"/>
      <c r="S957" s="59"/>
      <c r="T957" s="63"/>
      <c r="U957" s="123"/>
      <c r="V957" s="64"/>
      <c r="W957" s="27"/>
      <c r="X957" s="65"/>
      <c r="Y957" s="65"/>
      <c r="Z957" s="66"/>
      <c r="AA957" s="67"/>
      <c r="AB957" s="67"/>
      <c r="AC957" s="68"/>
      <c r="AD957" s="67"/>
      <c r="AE957" s="72"/>
      <c r="AF957" s="34"/>
      <c r="AG957" s="69"/>
      <c r="AH957" s="37"/>
      <c r="AI957" s="37"/>
      <c r="AJ957" s="37"/>
      <c r="AM957" s="70"/>
      <c r="AN957" s="70"/>
      <c r="AO957" s="70"/>
      <c r="AQ957" s="72"/>
      <c r="AR957" s="73"/>
      <c r="AS957" s="51"/>
      <c r="AU957" s="73"/>
      <c r="AV957" s="73"/>
      <c r="AW957" s="110"/>
      <c r="AX957" s="46">
        <f>IF([1]!Contratacion2023[[#This Row],[ADICIÓN/PRÓRROGA]]="NO","N/A",[1]!Contratacion2023[[#This Row],[FECHA FIN PRORROGA]])</f>
        <v>0</v>
      </c>
      <c r="AY957" s="59"/>
      <c r="AZ957" s="59"/>
      <c r="BA957" s="59"/>
      <c r="BB957" s="47"/>
      <c r="BC957" s="59"/>
      <c r="BD957" s="59"/>
      <c r="BE957" s="48">
        <f>[1]!Contratacion2023[[#This Row],[VALOR TOTAL DEL CONTRATO]]-[1]!Contratacion2023[[#This Row],[VALOR VIGENTE]]</f>
        <v>0</v>
      </c>
      <c r="BJ957" s="51"/>
      <c r="BL957" s="73"/>
      <c r="BM957" s="51"/>
    </row>
    <row r="958" spans="1:65" x14ac:dyDescent="0.25">
      <c r="A958" s="53"/>
      <c r="H958" s="203"/>
      <c r="I958" s="57"/>
      <c r="K958" s="58"/>
      <c r="L958" s="59"/>
      <c r="N958" s="59"/>
      <c r="O958" s="61"/>
      <c r="P958" s="55"/>
      <c r="Q958" s="57"/>
      <c r="R958" s="62"/>
      <c r="S958" s="59"/>
      <c r="T958" s="63"/>
      <c r="U958" s="123"/>
      <c r="V958" s="64"/>
      <c r="W958" s="27"/>
      <c r="X958" s="65"/>
      <c r="Y958" s="65"/>
      <c r="Z958" s="66"/>
      <c r="AA958" s="67"/>
      <c r="AB958" s="67"/>
      <c r="AC958" s="68"/>
      <c r="AD958" s="67"/>
      <c r="AE958" s="72"/>
      <c r="AF958" s="34"/>
      <c r="AG958" s="69"/>
      <c r="AH958" s="37"/>
      <c r="AI958" s="37"/>
      <c r="AJ958" s="37"/>
      <c r="AM958" s="70"/>
      <c r="AN958" s="70"/>
      <c r="AO958" s="70"/>
      <c r="AQ958" s="72"/>
      <c r="AR958" s="73"/>
      <c r="AS958" s="51"/>
      <c r="AU958" s="73"/>
      <c r="AV958" s="73"/>
      <c r="AW958" s="110"/>
      <c r="AX958" s="46">
        <f>IF([1]!Contratacion2023[[#This Row],[ADICIÓN/PRÓRROGA]]="NO","N/A",[1]!Contratacion2023[[#This Row],[FECHA FIN PRORROGA]])</f>
        <v>0</v>
      </c>
      <c r="AY958" s="59"/>
      <c r="AZ958" s="59"/>
      <c r="BA958" s="59"/>
      <c r="BB958" s="47"/>
      <c r="BC958" s="59"/>
      <c r="BD958" s="59"/>
      <c r="BE958" s="48">
        <f>[1]!Contratacion2023[[#This Row],[VALOR TOTAL DEL CONTRATO]]-[1]!Contratacion2023[[#This Row],[VALOR VIGENTE]]</f>
        <v>0</v>
      </c>
      <c r="BJ958" s="51"/>
      <c r="BL958" s="73"/>
      <c r="BM958" s="51"/>
    </row>
    <row r="959" spans="1:65" x14ac:dyDescent="0.25">
      <c r="A959" s="53"/>
      <c r="H959" s="203"/>
      <c r="I959" s="57"/>
      <c r="K959" s="58"/>
      <c r="L959" s="59"/>
      <c r="N959" s="59"/>
      <c r="O959" s="61"/>
      <c r="P959" s="55"/>
      <c r="Q959" s="57"/>
      <c r="R959" s="62"/>
      <c r="S959" s="59"/>
      <c r="T959" s="63"/>
      <c r="U959" s="123"/>
      <c r="V959" s="64"/>
      <c r="W959" s="27"/>
      <c r="X959" s="65"/>
      <c r="Y959" s="65"/>
      <c r="Z959" s="66"/>
      <c r="AA959" s="67"/>
      <c r="AB959" s="67"/>
      <c r="AC959" s="68"/>
      <c r="AD959" s="67"/>
      <c r="AE959" s="72"/>
      <c r="AF959" s="34"/>
      <c r="AG959" s="69"/>
      <c r="AH959" s="37"/>
      <c r="AI959" s="37"/>
      <c r="AJ959" s="37"/>
      <c r="AM959" s="70"/>
      <c r="AN959" s="70"/>
      <c r="AO959" s="70"/>
      <c r="AQ959" s="72"/>
      <c r="AR959" s="73"/>
      <c r="AS959" s="51"/>
      <c r="AU959" s="73"/>
      <c r="AV959" s="73"/>
      <c r="AW959" s="110"/>
      <c r="AX959" s="46">
        <f>IF([1]!Contratacion2023[[#This Row],[ADICIÓN/PRÓRROGA]]="NO","N/A",[1]!Contratacion2023[[#This Row],[FECHA FIN PRORROGA]])</f>
        <v>0</v>
      </c>
      <c r="AY959" s="59"/>
      <c r="AZ959" s="59"/>
      <c r="BA959" s="59"/>
      <c r="BB959" s="47"/>
      <c r="BC959" s="59"/>
      <c r="BD959" s="59"/>
      <c r="BE959" s="48">
        <f>[1]!Contratacion2023[[#This Row],[VALOR TOTAL DEL CONTRATO]]-[1]!Contratacion2023[[#This Row],[VALOR VIGENTE]]</f>
        <v>0</v>
      </c>
      <c r="BJ959" s="51"/>
      <c r="BL959" s="73"/>
      <c r="BM959" s="51"/>
    </row>
    <row r="960" spans="1:65" x14ac:dyDescent="0.25">
      <c r="A960" s="53"/>
      <c r="H960" s="203"/>
      <c r="I960" s="57"/>
      <c r="K960" s="58"/>
      <c r="L960" s="59"/>
      <c r="N960" s="59"/>
      <c r="O960" s="61"/>
      <c r="P960" s="55"/>
      <c r="Q960" s="57"/>
      <c r="R960" s="62"/>
      <c r="S960" s="59"/>
      <c r="T960" s="63"/>
      <c r="U960" s="123"/>
      <c r="V960" s="64"/>
      <c r="W960" s="27"/>
      <c r="X960" s="65"/>
      <c r="Y960" s="65"/>
      <c r="Z960" s="66"/>
      <c r="AA960" s="67"/>
      <c r="AB960" s="67"/>
      <c r="AC960" s="68"/>
      <c r="AD960" s="67"/>
      <c r="AE960" s="72"/>
      <c r="AF960" s="34"/>
      <c r="AG960" s="69"/>
      <c r="AH960" s="37"/>
      <c r="AI960" s="37"/>
      <c r="AJ960" s="37"/>
      <c r="AM960" s="70"/>
      <c r="AN960" s="70"/>
      <c r="AO960" s="70"/>
      <c r="AQ960" s="72"/>
      <c r="AR960" s="73"/>
      <c r="AS960" s="51"/>
      <c r="AU960" s="73"/>
      <c r="AV960" s="73"/>
      <c r="AW960" s="110"/>
      <c r="AX960" s="46">
        <f>IF([1]!Contratacion2023[[#This Row],[ADICIÓN/PRÓRROGA]]="NO","N/A",[1]!Contratacion2023[[#This Row],[FECHA FIN PRORROGA]])</f>
        <v>0</v>
      </c>
      <c r="AY960" s="59"/>
      <c r="AZ960" s="59"/>
      <c r="BA960" s="59"/>
      <c r="BB960" s="47"/>
      <c r="BC960" s="59"/>
      <c r="BD960" s="59"/>
      <c r="BE960" s="48">
        <f>[1]!Contratacion2023[[#This Row],[VALOR TOTAL DEL CONTRATO]]-[1]!Contratacion2023[[#This Row],[VALOR VIGENTE]]</f>
        <v>0</v>
      </c>
      <c r="BJ960" s="51"/>
      <c r="BL960" s="73"/>
      <c r="BM960" s="51"/>
    </row>
    <row r="961" spans="1:65" x14ac:dyDescent="0.25">
      <c r="A961" s="53"/>
      <c r="H961" s="203"/>
      <c r="I961" s="57"/>
      <c r="K961" s="58"/>
      <c r="L961" s="59"/>
      <c r="N961" s="59"/>
      <c r="O961" s="61"/>
      <c r="P961" s="55"/>
      <c r="Q961" s="57"/>
      <c r="R961" s="62"/>
      <c r="S961" s="59"/>
      <c r="T961" s="63"/>
      <c r="U961" s="123"/>
      <c r="V961" s="64"/>
      <c r="W961" s="27"/>
      <c r="X961" s="65"/>
      <c r="Y961" s="65"/>
      <c r="Z961" s="66"/>
      <c r="AA961" s="67"/>
      <c r="AB961" s="67"/>
      <c r="AC961" s="68"/>
      <c r="AD961" s="67"/>
      <c r="AE961" s="72"/>
      <c r="AF961" s="34"/>
      <c r="AG961" s="69"/>
      <c r="AH961" s="37"/>
      <c r="AI961" s="37"/>
      <c r="AJ961" s="37"/>
      <c r="AM961" s="70"/>
      <c r="AN961" s="70"/>
      <c r="AO961" s="70"/>
      <c r="AQ961" s="72"/>
      <c r="AR961" s="73"/>
      <c r="AS961" s="51"/>
      <c r="AU961" s="73"/>
      <c r="AV961" s="73"/>
      <c r="AW961" s="110"/>
      <c r="AX961" s="46">
        <f>IF([1]!Contratacion2023[[#This Row],[ADICIÓN/PRÓRROGA]]="NO","N/A",[1]!Contratacion2023[[#This Row],[FECHA FIN PRORROGA]])</f>
        <v>0</v>
      </c>
      <c r="AY961" s="59"/>
      <c r="AZ961" s="59"/>
      <c r="BA961" s="59"/>
      <c r="BB961" s="47"/>
      <c r="BC961" s="59"/>
      <c r="BD961" s="59"/>
      <c r="BE961" s="48">
        <f>[1]!Contratacion2023[[#This Row],[VALOR TOTAL DEL CONTRATO]]-[1]!Contratacion2023[[#This Row],[VALOR VIGENTE]]</f>
        <v>0</v>
      </c>
      <c r="BJ961" s="51"/>
      <c r="BL961" s="73"/>
      <c r="BM961" s="51"/>
    </row>
    <row r="962" spans="1:65" x14ac:dyDescent="0.25">
      <c r="A962" s="53"/>
      <c r="H962" s="203"/>
      <c r="I962" s="57"/>
      <c r="K962" s="58"/>
      <c r="L962" s="59"/>
      <c r="N962" s="59"/>
      <c r="O962" s="61"/>
      <c r="P962" s="55"/>
      <c r="Q962" s="57"/>
      <c r="R962" s="62"/>
      <c r="S962" s="59"/>
      <c r="T962" s="63"/>
      <c r="U962" s="123"/>
      <c r="V962" s="64"/>
      <c r="W962" s="27"/>
      <c r="X962" s="65"/>
      <c r="Y962" s="65"/>
      <c r="Z962" s="66"/>
      <c r="AA962" s="67"/>
      <c r="AB962" s="67"/>
      <c r="AC962" s="68"/>
      <c r="AD962" s="67"/>
      <c r="AE962" s="72"/>
      <c r="AF962" s="34"/>
      <c r="AG962" s="69"/>
      <c r="AH962" s="37"/>
      <c r="AI962" s="37"/>
      <c r="AJ962" s="37"/>
      <c r="AM962" s="70"/>
      <c r="AN962" s="70"/>
      <c r="AO962" s="70"/>
      <c r="AQ962" s="72"/>
      <c r="AR962" s="73"/>
      <c r="AS962" s="51"/>
      <c r="AU962" s="73"/>
      <c r="AV962" s="73"/>
      <c r="AW962" s="110"/>
      <c r="AX962" s="46">
        <f>IF([1]!Contratacion2023[[#This Row],[ADICIÓN/PRÓRROGA]]="NO","N/A",[1]!Contratacion2023[[#This Row],[FECHA FIN PRORROGA]])</f>
        <v>0</v>
      </c>
      <c r="AY962" s="59"/>
      <c r="AZ962" s="59"/>
      <c r="BA962" s="59"/>
      <c r="BB962" s="47"/>
      <c r="BC962" s="59"/>
      <c r="BD962" s="59"/>
      <c r="BE962" s="48">
        <f>[1]!Contratacion2023[[#This Row],[VALOR TOTAL DEL CONTRATO]]-[1]!Contratacion2023[[#This Row],[VALOR VIGENTE]]</f>
        <v>0</v>
      </c>
      <c r="BJ962" s="51"/>
      <c r="BL962" s="73"/>
      <c r="BM962" s="51"/>
    </row>
    <row r="963" spans="1:65" x14ac:dyDescent="0.25">
      <c r="A963" s="53"/>
      <c r="H963" s="203"/>
      <c r="I963" s="57"/>
      <c r="K963" s="58"/>
      <c r="L963" s="59"/>
      <c r="N963" s="59"/>
      <c r="O963" s="61"/>
      <c r="P963" s="55"/>
      <c r="Q963" s="57"/>
      <c r="R963" s="62"/>
      <c r="S963" s="59"/>
      <c r="T963" s="63"/>
      <c r="U963" s="123"/>
      <c r="V963" s="64"/>
      <c r="W963" s="27"/>
      <c r="X963" s="65"/>
      <c r="Y963" s="65"/>
      <c r="Z963" s="66"/>
      <c r="AA963" s="67"/>
      <c r="AB963" s="67"/>
      <c r="AC963" s="68"/>
      <c r="AD963" s="67"/>
      <c r="AE963" s="72"/>
      <c r="AF963" s="34"/>
      <c r="AG963" s="69"/>
      <c r="AH963" s="37"/>
      <c r="AI963" s="37"/>
      <c r="AJ963" s="37"/>
      <c r="AM963" s="70"/>
      <c r="AN963" s="70"/>
      <c r="AO963" s="70"/>
      <c r="AQ963" s="72"/>
      <c r="AR963" s="73"/>
      <c r="AS963" s="51"/>
      <c r="AU963" s="73"/>
      <c r="AV963" s="73"/>
      <c r="AW963" s="110"/>
      <c r="AX963" s="46">
        <f>IF([1]!Contratacion2023[[#This Row],[ADICIÓN/PRÓRROGA]]="NO","N/A",[1]!Contratacion2023[[#This Row],[FECHA FIN PRORROGA]])</f>
        <v>0</v>
      </c>
      <c r="AY963" s="59"/>
      <c r="AZ963" s="59"/>
      <c r="BA963" s="59"/>
      <c r="BB963" s="47"/>
      <c r="BC963" s="59"/>
      <c r="BD963" s="59"/>
      <c r="BE963" s="48">
        <f>[1]!Contratacion2023[[#This Row],[VALOR TOTAL DEL CONTRATO]]-[1]!Contratacion2023[[#This Row],[VALOR VIGENTE]]</f>
        <v>0</v>
      </c>
      <c r="BJ963" s="51"/>
      <c r="BL963" s="73"/>
      <c r="BM963" s="51"/>
    </row>
    <row r="964" spans="1:65" x14ac:dyDescent="0.25">
      <c r="A964" s="53"/>
      <c r="H964" s="203"/>
      <c r="I964" s="57"/>
      <c r="K964" s="58"/>
      <c r="L964" s="59"/>
      <c r="N964" s="59"/>
      <c r="O964" s="61"/>
      <c r="P964" s="55"/>
      <c r="Q964" s="57"/>
      <c r="R964" s="62"/>
      <c r="S964" s="59"/>
      <c r="T964" s="63"/>
      <c r="U964" s="123"/>
      <c r="V964" s="64"/>
      <c r="W964" s="27"/>
      <c r="X964" s="65"/>
      <c r="Y964" s="65"/>
      <c r="Z964" s="66"/>
      <c r="AA964" s="67"/>
      <c r="AB964" s="67"/>
      <c r="AC964" s="68"/>
      <c r="AD964" s="67"/>
      <c r="AE964" s="72"/>
      <c r="AF964" s="34"/>
      <c r="AG964" s="69"/>
      <c r="AH964" s="37"/>
      <c r="AI964" s="37"/>
      <c r="AJ964" s="37"/>
      <c r="AM964" s="70"/>
      <c r="AN964" s="70"/>
      <c r="AO964" s="70"/>
      <c r="AQ964" s="72"/>
      <c r="AR964" s="73"/>
      <c r="AS964" s="51"/>
      <c r="AU964" s="73"/>
      <c r="AV964" s="73"/>
      <c r="AW964" s="110"/>
      <c r="AX964" s="46">
        <f>IF([1]!Contratacion2023[[#This Row],[ADICIÓN/PRÓRROGA]]="NO","N/A",[1]!Contratacion2023[[#This Row],[FECHA FIN PRORROGA]])</f>
        <v>0</v>
      </c>
      <c r="AY964" s="59"/>
      <c r="AZ964" s="59"/>
      <c r="BA964" s="59"/>
      <c r="BB964" s="47"/>
      <c r="BC964" s="59"/>
      <c r="BD964" s="59"/>
      <c r="BE964" s="48">
        <f>[1]!Contratacion2023[[#This Row],[VALOR TOTAL DEL CONTRATO]]-[1]!Contratacion2023[[#This Row],[VALOR VIGENTE]]</f>
        <v>0</v>
      </c>
      <c r="BJ964" s="51"/>
      <c r="BL964" s="73"/>
      <c r="BM964" s="51"/>
    </row>
    <row r="965" spans="1:65" x14ac:dyDescent="0.25">
      <c r="A965" s="53"/>
      <c r="H965" s="203"/>
      <c r="I965" s="57"/>
      <c r="K965" s="58"/>
      <c r="L965" s="59"/>
      <c r="N965" s="118"/>
      <c r="O965" s="61"/>
      <c r="P965" s="55"/>
      <c r="Q965" s="57"/>
      <c r="R965" s="62"/>
      <c r="S965" s="59"/>
      <c r="T965" s="63"/>
      <c r="U965" s="123"/>
      <c r="V965" s="64"/>
      <c r="W965" s="27"/>
      <c r="X965" s="65"/>
      <c r="Y965" s="65"/>
      <c r="Z965" s="66"/>
      <c r="AA965" s="67"/>
      <c r="AB965" s="67"/>
      <c r="AC965" s="68"/>
      <c r="AD965" s="67"/>
      <c r="AE965" s="72"/>
      <c r="AF965" s="34"/>
      <c r="AG965" s="69"/>
      <c r="AH965" s="37"/>
      <c r="AI965" s="37"/>
      <c r="AJ965" s="37"/>
      <c r="AM965" s="70"/>
      <c r="AN965" s="70"/>
      <c r="AO965" s="70"/>
      <c r="AQ965" s="72"/>
      <c r="AR965" s="73"/>
      <c r="AS965" s="51"/>
      <c r="AU965" s="73"/>
      <c r="AV965" s="73"/>
      <c r="AW965" s="110"/>
      <c r="AX965" s="46">
        <f>IF([1]!Contratacion2023[[#This Row],[ADICIÓN/PRÓRROGA]]="NO","N/A",[1]!Contratacion2023[[#This Row],[FECHA FIN PRORROGA]])</f>
        <v>0</v>
      </c>
      <c r="AY965" s="59"/>
      <c r="AZ965" s="59"/>
      <c r="BA965" s="59"/>
      <c r="BB965" s="47"/>
      <c r="BC965" s="59"/>
      <c r="BD965" s="59"/>
      <c r="BE965" s="48">
        <f>[1]!Contratacion2023[[#This Row],[VALOR TOTAL DEL CONTRATO]]-[1]!Contratacion2023[[#This Row],[VALOR VIGENTE]]</f>
        <v>0</v>
      </c>
      <c r="BJ965" s="51"/>
      <c r="BL965" s="73"/>
      <c r="BM965" s="51"/>
    </row>
    <row r="966" spans="1:65" x14ac:dyDescent="0.25">
      <c r="A966" s="53"/>
      <c r="F966" s="18"/>
      <c r="H966" s="203"/>
      <c r="I966" s="57"/>
      <c r="K966" s="58"/>
      <c r="L966" s="59"/>
      <c r="N966" s="59"/>
      <c r="O966" s="61"/>
      <c r="P966" s="55"/>
      <c r="Q966" s="57"/>
      <c r="R966" s="62"/>
      <c r="T966" s="63"/>
      <c r="U966" s="123">
        <f>([1]!Contratacion2023[[#This Row],[FECHA FINALIZACION INICIAL]]-[1]!Contratacion2023[[#This Row],[FECHA DE INICIO (SECOP)]])/30</f>
        <v>0</v>
      </c>
      <c r="V966" s="64"/>
      <c r="W966" s="27"/>
      <c r="X966" s="65"/>
      <c r="Y966" s="65"/>
      <c r="Z966" s="66"/>
      <c r="AA966" s="67"/>
      <c r="AB966" s="67"/>
      <c r="AC966" s="68"/>
      <c r="AD966" s="67"/>
      <c r="AE966" s="72"/>
      <c r="AF966" s="34"/>
      <c r="AG966" s="69"/>
      <c r="AH966" s="37"/>
      <c r="AI966" s="37"/>
      <c r="AJ966" s="37"/>
      <c r="AM966" s="38"/>
      <c r="AN966" s="38"/>
      <c r="AO966" s="38"/>
      <c r="AQ966" s="145"/>
      <c r="AR966" s="72"/>
      <c r="AS966" s="145"/>
      <c r="AX966" s="75">
        <f>IF([1]!Contratacion2023[[#This Row],[ADICIÓN/PRÓRROGA]]="NO","N/A",[1]!Contratacion2023[[#This Row],[FECHA FIN PRORROGA]])</f>
        <v>0</v>
      </c>
      <c r="BB966" s="283"/>
      <c r="BE966" s="64">
        <f>[1]!Contratacion2023[[#This Row],[VALOR TOTAL DEL CONTRATO]]-[1]!Contratacion2023[[#This Row],[VALOR VIGENTE]]</f>
        <v>0</v>
      </c>
      <c r="BJ966" s="51"/>
      <c r="BL966" s="73"/>
      <c r="BM966" s="51"/>
    </row>
    <row r="967" spans="1:65" x14ac:dyDescent="0.25">
      <c r="A967" s="53"/>
      <c r="H967" s="203"/>
      <c r="I967" s="57"/>
      <c r="K967" s="58"/>
      <c r="L967" s="59"/>
      <c r="N967" s="59"/>
      <c r="O967" s="61"/>
      <c r="P967" s="55"/>
      <c r="Q967" s="57"/>
      <c r="R967" s="62"/>
      <c r="T967" s="63"/>
      <c r="U967" s="123">
        <f>([1]!Contratacion2023[[#This Row],[FECHA FINALIZACION INICIAL]]-[1]!Contratacion2023[[#This Row],[FECHA DE INICIO (SECOP)]])/30</f>
        <v>0</v>
      </c>
      <c r="V967" s="64"/>
      <c r="W967" s="27"/>
      <c r="X967" s="65"/>
      <c r="Y967" s="65"/>
      <c r="Z967" s="66"/>
      <c r="AA967" s="67"/>
      <c r="AB967" s="67"/>
      <c r="AC967" s="68"/>
      <c r="AD967" s="67"/>
      <c r="AE967" s="72"/>
      <c r="AF967" s="34"/>
      <c r="AG967" s="69"/>
      <c r="AH967" s="37"/>
      <c r="AI967" s="37"/>
      <c r="AJ967" s="37"/>
      <c r="AM967" s="38"/>
      <c r="AN967" s="38"/>
      <c r="AO967" s="38"/>
      <c r="AQ967" s="145"/>
      <c r="AR967" s="72"/>
      <c r="AS967" s="145"/>
      <c r="AX967" s="75">
        <f>IF([1]!Contratacion2023[[#This Row],[ADICIÓN/PRÓRROGA]]="NO","N/A",[1]!Contratacion2023[[#This Row],[FECHA FIN PRORROGA]])</f>
        <v>0</v>
      </c>
      <c r="BB967" s="283"/>
      <c r="BE967" s="64">
        <f>[1]!Contratacion2023[[#This Row],[VALOR TOTAL DEL CONTRATO]]-[1]!Contratacion2023[[#This Row],[VALOR VIGENTE]]</f>
        <v>0</v>
      </c>
      <c r="BJ967" s="51"/>
      <c r="BL967" s="73"/>
      <c r="BM967" s="51"/>
    </row>
    <row r="968" spans="1:65" x14ac:dyDescent="0.25">
      <c r="A968" s="53"/>
      <c r="H968" s="203"/>
      <c r="I968" s="57"/>
      <c r="K968" s="58"/>
      <c r="L968" s="59"/>
      <c r="N968" s="59"/>
      <c r="O968" s="61"/>
      <c r="P968" s="55"/>
      <c r="Q968" s="57"/>
      <c r="R968" s="62"/>
      <c r="T968" s="63"/>
      <c r="U968" s="123">
        <f>([1]!Contratacion2023[[#This Row],[FECHA FINALIZACION INICIAL]]-[1]!Contratacion2023[[#This Row],[FECHA DE INICIO (SECOP)]])/30</f>
        <v>0</v>
      </c>
      <c r="V968" s="64"/>
      <c r="W968" s="27"/>
      <c r="X968" s="65"/>
      <c r="Y968" s="65"/>
      <c r="Z968" s="66"/>
      <c r="AA968" s="67"/>
      <c r="AB968" s="67"/>
      <c r="AC968" s="68"/>
      <c r="AD968" s="67"/>
      <c r="AE968" s="72"/>
      <c r="AF968" s="34"/>
      <c r="AG968" s="69"/>
      <c r="AH968" s="37"/>
      <c r="AI968" s="37"/>
      <c r="AJ968" s="37"/>
      <c r="AM968" s="38"/>
      <c r="AN968" s="38"/>
      <c r="AO968" s="38"/>
      <c r="AQ968" s="145"/>
      <c r="AR968" s="72"/>
      <c r="AS968" s="145"/>
      <c r="AX968" s="75">
        <f>IF([1]!Contratacion2023[[#This Row],[ADICIÓN/PRÓRROGA]]="NO","N/A",[1]!Contratacion2023[[#This Row],[FECHA FIN PRORROGA]])</f>
        <v>0</v>
      </c>
      <c r="BB968" s="283"/>
      <c r="BE968" s="64">
        <f>[1]!Contratacion2023[[#This Row],[VALOR TOTAL DEL CONTRATO]]-[1]!Contratacion2023[[#This Row],[VALOR VIGENTE]]</f>
        <v>0</v>
      </c>
      <c r="BJ968" s="51"/>
      <c r="BL968" s="73"/>
      <c r="BM968" s="51"/>
    </row>
    <row r="969" spans="1:65" x14ac:dyDescent="0.25">
      <c r="A969" s="53"/>
      <c r="H969" s="203"/>
      <c r="I969" s="57"/>
      <c r="K969" s="58"/>
      <c r="L969" s="59"/>
      <c r="N969" s="59"/>
      <c r="O969" s="61"/>
      <c r="P969" s="55"/>
      <c r="Q969" s="57"/>
      <c r="R969" s="62"/>
      <c r="T969" s="63"/>
      <c r="U969" s="123">
        <f>([1]!Contratacion2023[[#This Row],[FECHA FINALIZACION INICIAL]]-[1]!Contratacion2023[[#This Row],[FECHA DE INICIO (SECOP)]])/30</f>
        <v>0</v>
      </c>
      <c r="V969" s="64"/>
      <c r="W969" s="27"/>
      <c r="X969" s="65"/>
      <c r="Y969" s="65"/>
      <c r="Z969" s="66"/>
      <c r="AA969" s="67"/>
      <c r="AB969" s="67"/>
      <c r="AC969" s="68"/>
      <c r="AD969" s="67"/>
      <c r="AE969" s="72"/>
      <c r="AF969" s="34"/>
      <c r="AG969" s="69"/>
      <c r="AH969" s="37"/>
      <c r="AI969" s="37"/>
      <c r="AJ969" s="37"/>
      <c r="AM969" s="38"/>
      <c r="AN969" s="38"/>
      <c r="AO969" s="38"/>
      <c r="AQ969" s="145"/>
      <c r="AR969" s="72"/>
      <c r="AS969" s="145"/>
      <c r="AX969" s="75">
        <f>IF([1]!Contratacion2023[[#This Row],[ADICIÓN/PRÓRROGA]]="NO","N/A",[1]!Contratacion2023[[#This Row],[FECHA FIN PRORROGA]])</f>
        <v>0</v>
      </c>
      <c r="BB969" s="283"/>
      <c r="BE969" s="64">
        <f>[1]!Contratacion2023[[#This Row],[VALOR TOTAL DEL CONTRATO]]-[1]!Contratacion2023[[#This Row],[VALOR VIGENTE]]</f>
        <v>0</v>
      </c>
      <c r="BJ969" s="51"/>
      <c r="BL969" s="73"/>
      <c r="BM969" s="51"/>
    </row>
    <row r="970" spans="1:65" x14ac:dyDescent="0.25">
      <c r="A970" s="53"/>
      <c r="H970" s="203"/>
      <c r="I970" s="57"/>
      <c r="K970" s="58"/>
      <c r="L970" s="59"/>
      <c r="N970" s="59"/>
      <c r="O970" s="61"/>
      <c r="P970" s="55"/>
      <c r="Q970" s="57"/>
      <c r="R970" s="62"/>
      <c r="T970" s="63"/>
      <c r="U970" s="123">
        <f>([1]!Contratacion2023[[#This Row],[FECHA FINALIZACION INICIAL]]-[1]!Contratacion2023[[#This Row],[FECHA DE INICIO (SECOP)]])/30</f>
        <v>0</v>
      </c>
      <c r="V970" s="64"/>
      <c r="W970" s="27"/>
      <c r="X970" s="65"/>
      <c r="Y970" s="65"/>
      <c r="Z970" s="66"/>
      <c r="AA970" s="67"/>
      <c r="AB970" s="67"/>
      <c r="AC970" s="68"/>
      <c r="AD970" s="67"/>
      <c r="AE970" s="72"/>
      <c r="AF970" s="34"/>
      <c r="AG970" s="69"/>
      <c r="AH970" s="37"/>
      <c r="AI970" s="37"/>
      <c r="AJ970" s="37"/>
      <c r="AM970" s="38"/>
      <c r="AN970" s="38"/>
      <c r="AO970" s="38"/>
      <c r="AQ970" s="145"/>
      <c r="AR970" s="72"/>
      <c r="AS970" s="145"/>
      <c r="AX970" s="75">
        <f>IF([1]!Contratacion2023[[#This Row],[ADICIÓN/PRÓRROGA]]="NO","N/A",[1]!Contratacion2023[[#This Row],[FECHA FIN PRORROGA]])</f>
        <v>0</v>
      </c>
      <c r="BB970" s="283"/>
      <c r="BE970" s="64">
        <f>[1]!Contratacion2023[[#This Row],[VALOR TOTAL DEL CONTRATO]]-[1]!Contratacion2023[[#This Row],[VALOR VIGENTE]]</f>
        <v>0</v>
      </c>
      <c r="BJ970" s="51"/>
      <c r="BL970" s="73"/>
      <c r="BM970" s="51"/>
    </row>
    <row r="971" spans="1:65" x14ac:dyDescent="0.25">
      <c r="A971" s="53"/>
      <c r="H971" s="203"/>
      <c r="I971" s="57"/>
      <c r="K971" s="58"/>
      <c r="L971" s="59"/>
      <c r="N971" s="59"/>
      <c r="O971" s="61"/>
      <c r="P971" s="55"/>
      <c r="Q971" s="57"/>
      <c r="R971" s="62"/>
      <c r="T971" s="63"/>
      <c r="U971" s="123">
        <f>([1]!Contratacion2023[[#This Row],[FECHA FINALIZACION INICIAL]]-[1]!Contratacion2023[[#This Row],[FECHA DE INICIO (SECOP)]])/30</f>
        <v>0</v>
      </c>
      <c r="V971" s="64"/>
      <c r="W971" s="27"/>
      <c r="X971" s="65"/>
      <c r="Y971" s="65"/>
      <c r="Z971" s="66"/>
      <c r="AA971" s="67"/>
      <c r="AB971" s="67"/>
      <c r="AC971" s="68"/>
      <c r="AD971" s="67"/>
      <c r="AE971" s="72"/>
      <c r="AF971" s="34"/>
      <c r="AG971" s="69"/>
      <c r="AH971" s="37"/>
      <c r="AI971" s="37"/>
      <c r="AJ971" s="37"/>
      <c r="AM971" s="38"/>
      <c r="AN971" s="38"/>
      <c r="AO971" s="38"/>
      <c r="AQ971" s="145"/>
      <c r="AR971" s="72"/>
      <c r="AS971" s="145"/>
      <c r="AX971" s="75">
        <f>IF([1]!Contratacion2023[[#This Row],[ADICIÓN/PRÓRROGA]]="NO","N/A",[1]!Contratacion2023[[#This Row],[FECHA FIN PRORROGA]])</f>
        <v>0</v>
      </c>
      <c r="BB971" s="283"/>
      <c r="BE971" s="64">
        <f>[1]!Contratacion2023[[#This Row],[VALOR TOTAL DEL CONTRATO]]-[1]!Contratacion2023[[#This Row],[VALOR VIGENTE]]</f>
        <v>0</v>
      </c>
      <c r="BJ971" s="51"/>
      <c r="BL971" s="73"/>
      <c r="BM971" s="51"/>
    </row>
    <row r="972" spans="1:65" x14ac:dyDescent="0.25">
      <c r="A972" s="53"/>
      <c r="H972" s="203"/>
      <c r="I972" s="57"/>
      <c r="K972" s="58"/>
      <c r="L972" s="59"/>
      <c r="N972" s="59"/>
      <c r="O972" s="61"/>
      <c r="P972" s="55"/>
      <c r="Q972" s="57"/>
      <c r="R972" s="62"/>
      <c r="T972" s="63"/>
      <c r="U972" s="123">
        <f>([1]!Contratacion2023[[#This Row],[FECHA FINALIZACION INICIAL]]-[1]!Contratacion2023[[#This Row],[FECHA DE INICIO (SECOP)]])/30</f>
        <v>0</v>
      </c>
      <c r="V972" s="64"/>
      <c r="W972" s="27"/>
      <c r="X972" s="65"/>
      <c r="Y972" s="65"/>
      <c r="Z972" s="66"/>
      <c r="AA972" s="67"/>
      <c r="AB972" s="67"/>
      <c r="AC972" s="68"/>
      <c r="AD972" s="67"/>
      <c r="AE972" s="72"/>
      <c r="AF972" s="34"/>
      <c r="AG972" s="69"/>
      <c r="AH972" s="37"/>
      <c r="AI972" s="37"/>
      <c r="AJ972" s="37"/>
      <c r="AM972" s="38"/>
      <c r="AN972" s="38"/>
      <c r="AO972" s="38"/>
      <c r="AQ972" s="145"/>
      <c r="AR972" s="72"/>
      <c r="AS972" s="145"/>
      <c r="AX972" s="75">
        <f>IF([1]!Contratacion2023[[#This Row],[ADICIÓN/PRÓRROGA]]="NO","N/A",[1]!Contratacion2023[[#This Row],[FECHA FIN PRORROGA]])</f>
        <v>0</v>
      </c>
      <c r="BB972" s="283"/>
      <c r="BE972" s="64">
        <f>[1]!Contratacion2023[[#This Row],[VALOR TOTAL DEL CONTRATO]]-[1]!Contratacion2023[[#This Row],[VALOR VIGENTE]]</f>
        <v>0</v>
      </c>
      <c r="BJ972" s="51"/>
      <c r="BL972" s="73"/>
      <c r="BM972" s="51"/>
    </row>
    <row r="973" spans="1:65" x14ac:dyDescent="0.25">
      <c r="A973" s="53"/>
      <c r="H973" s="203"/>
      <c r="I973" s="57"/>
      <c r="K973" s="58"/>
      <c r="L973" s="59"/>
      <c r="N973" s="59"/>
      <c r="O973" s="61"/>
      <c r="P973" s="55"/>
      <c r="Q973" s="57"/>
      <c r="R973" s="62"/>
      <c r="T973" s="63"/>
      <c r="U973" s="123">
        <f>([1]!Contratacion2023[[#This Row],[FECHA FINALIZACION INICIAL]]-[1]!Contratacion2023[[#This Row],[FECHA DE INICIO (SECOP)]])/30</f>
        <v>0</v>
      </c>
      <c r="V973" s="64"/>
      <c r="W973" s="27"/>
      <c r="X973" s="65"/>
      <c r="Y973" s="65"/>
      <c r="Z973" s="66"/>
      <c r="AA973" s="67"/>
      <c r="AB973" s="67"/>
      <c r="AC973" s="68"/>
      <c r="AD973" s="67"/>
      <c r="AE973" s="72"/>
      <c r="AF973" s="34"/>
      <c r="AG973" s="69"/>
      <c r="AH973" s="37"/>
      <c r="AI973" s="37"/>
      <c r="AJ973" s="37"/>
      <c r="AM973" s="38"/>
      <c r="AN973" s="38"/>
      <c r="AO973" s="38"/>
      <c r="AQ973" s="145"/>
      <c r="AR973" s="72"/>
      <c r="AS973" s="145"/>
      <c r="AX973" s="75">
        <f>IF([1]!Contratacion2023[[#This Row],[ADICIÓN/PRÓRROGA]]="NO","N/A",[1]!Contratacion2023[[#This Row],[FECHA FIN PRORROGA]])</f>
        <v>0</v>
      </c>
      <c r="BB973" s="283"/>
      <c r="BE973" s="64">
        <f>[1]!Contratacion2023[[#This Row],[VALOR TOTAL DEL CONTRATO]]-[1]!Contratacion2023[[#This Row],[VALOR VIGENTE]]</f>
        <v>0</v>
      </c>
      <c r="BJ973" s="51"/>
      <c r="BL973" s="73"/>
      <c r="BM973" s="51"/>
    </row>
    <row r="974" spans="1:65" x14ac:dyDescent="0.25">
      <c r="A974" s="53"/>
      <c r="H974" s="203"/>
      <c r="I974" s="57"/>
      <c r="K974" s="58"/>
      <c r="L974" s="59"/>
      <c r="N974" s="59"/>
      <c r="O974" s="61"/>
      <c r="P974" s="55"/>
      <c r="Q974" s="57"/>
      <c r="R974" s="62"/>
      <c r="T974" s="63"/>
      <c r="U974" s="123">
        <f>([1]!Contratacion2023[[#This Row],[FECHA FINALIZACION INICIAL]]-[1]!Contratacion2023[[#This Row],[FECHA DE INICIO (SECOP)]])/30</f>
        <v>0</v>
      </c>
      <c r="V974" s="64"/>
      <c r="W974" s="27"/>
      <c r="X974" s="65"/>
      <c r="Y974" s="65"/>
      <c r="Z974" s="66"/>
      <c r="AA974" s="67"/>
      <c r="AB974" s="67"/>
      <c r="AC974" s="68"/>
      <c r="AD974" s="67"/>
      <c r="AE974" s="72"/>
      <c r="AF974" s="34"/>
      <c r="AG974" s="69"/>
      <c r="AH974" s="37"/>
      <c r="AI974" s="37"/>
      <c r="AJ974" s="37"/>
      <c r="AM974" s="38"/>
      <c r="AN974" s="38"/>
      <c r="AO974" s="38"/>
      <c r="AQ974" s="145"/>
      <c r="AR974" s="72"/>
      <c r="AS974" s="145"/>
      <c r="AX974" s="75">
        <f>IF([1]!Contratacion2023[[#This Row],[ADICIÓN/PRÓRROGA]]="NO","N/A",[1]!Contratacion2023[[#This Row],[FECHA FIN PRORROGA]])</f>
        <v>0</v>
      </c>
      <c r="BB974" s="283"/>
      <c r="BE974" s="64">
        <f>[1]!Contratacion2023[[#This Row],[VALOR TOTAL DEL CONTRATO]]-[1]!Contratacion2023[[#This Row],[VALOR VIGENTE]]</f>
        <v>0</v>
      </c>
      <c r="BJ974" s="51"/>
      <c r="BL974" s="73"/>
      <c r="BM974" s="51"/>
    </row>
    <row r="975" spans="1:65" x14ac:dyDescent="0.25">
      <c r="A975" s="53"/>
      <c r="H975" s="203"/>
      <c r="I975" s="57"/>
      <c r="K975" s="58"/>
      <c r="L975" s="59"/>
      <c r="N975" s="59"/>
      <c r="O975" s="61"/>
      <c r="P975" s="55"/>
      <c r="Q975" s="57"/>
      <c r="R975" s="62"/>
      <c r="T975" s="63"/>
      <c r="U975" s="123">
        <f>([1]!Contratacion2023[[#This Row],[FECHA FINALIZACION INICIAL]]-[1]!Contratacion2023[[#This Row],[FECHA DE INICIO (SECOP)]])/30</f>
        <v>0</v>
      </c>
      <c r="V975" s="64"/>
      <c r="W975" s="27"/>
      <c r="X975" s="65"/>
      <c r="Y975" s="65"/>
      <c r="Z975" s="66"/>
      <c r="AA975" s="67"/>
      <c r="AB975" s="67"/>
      <c r="AC975" s="68"/>
      <c r="AD975" s="67"/>
      <c r="AE975" s="72"/>
      <c r="AF975" s="34"/>
      <c r="AG975" s="69"/>
      <c r="AH975" s="37"/>
      <c r="AI975" s="37"/>
      <c r="AJ975" s="37"/>
      <c r="AM975" s="38"/>
      <c r="AN975" s="38"/>
      <c r="AO975" s="38"/>
      <c r="AQ975" s="145"/>
      <c r="AR975" s="72"/>
      <c r="AS975" s="145"/>
      <c r="AX975" s="75">
        <f>IF([1]!Contratacion2023[[#This Row],[ADICIÓN/PRÓRROGA]]="NO","N/A",[1]!Contratacion2023[[#This Row],[FECHA FIN PRORROGA]])</f>
        <v>0</v>
      </c>
      <c r="BB975" s="283"/>
      <c r="BE975" s="64">
        <f>[1]!Contratacion2023[[#This Row],[VALOR TOTAL DEL CONTRATO]]-[1]!Contratacion2023[[#This Row],[VALOR VIGENTE]]</f>
        <v>0</v>
      </c>
      <c r="BJ975" s="51"/>
      <c r="BL975" s="73"/>
      <c r="BM975" s="51"/>
    </row>
    <row r="976" spans="1:65" x14ac:dyDescent="0.25">
      <c r="A976" s="53"/>
      <c r="H976" s="203"/>
      <c r="I976" s="57"/>
      <c r="K976" s="58"/>
      <c r="L976" s="59"/>
      <c r="N976" s="59"/>
      <c r="O976" s="61"/>
      <c r="P976" s="55"/>
      <c r="Q976" s="57"/>
      <c r="R976" s="62"/>
      <c r="T976" s="63"/>
      <c r="U976" s="123">
        <f>([1]!Contratacion2023[[#This Row],[FECHA FINALIZACION INICIAL]]-[1]!Contratacion2023[[#This Row],[FECHA DE INICIO (SECOP)]])/30</f>
        <v>0</v>
      </c>
      <c r="V976" s="64"/>
      <c r="W976" s="27"/>
      <c r="X976" s="65"/>
      <c r="Y976" s="65"/>
      <c r="Z976" s="66"/>
      <c r="AA976" s="67"/>
      <c r="AB976" s="67"/>
      <c r="AC976" s="68"/>
      <c r="AD976" s="67"/>
      <c r="AE976" s="72"/>
      <c r="AF976" s="34"/>
      <c r="AG976" s="69"/>
      <c r="AH976" s="37"/>
      <c r="AI976" s="37"/>
      <c r="AJ976" s="37"/>
      <c r="AM976" s="38"/>
      <c r="AN976" s="38"/>
      <c r="AO976" s="38"/>
      <c r="AQ976" s="145"/>
      <c r="AR976" s="72"/>
      <c r="AS976" s="145"/>
      <c r="AX976" s="75">
        <f>IF([1]!Contratacion2023[[#This Row],[ADICIÓN/PRÓRROGA]]="NO","N/A",[1]!Contratacion2023[[#This Row],[FECHA FIN PRORROGA]])</f>
        <v>0</v>
      </c>
      <c r="BB976" s="283"/>
      <c r="BE976" s="64">
        <f>[1]!Contratacion2023[[#This Row],[VALOR TOTAL DEL CONTRATO]]-[1]!Contratacion2023[[#This Row],[VALOR VIGENTE]]</f>
        <v>0</v>
      </c>
      <c r="BJ976" s="51"/>
      <c r="BL976" s="73"/>
      <c r="BM976" s="51"/>
    </row>
    <row r="977" spans="1:65" x14ac:dyDescent="0.25">
      <c r="A977" s="53"/>
      <c r="H977" s="203"/>
      <c r="I977" s="57"/>
      <c r="K977" s="58"/>
      <c r="L977" s="59"/>
      <c r="N977" s="59"/>
      <c r="O977" s="61"/>
      <c r="P977" s="55"/>
      <c r="Q977" s="57"/>
      <c r="R977" s="62"/>
      <c r="T977" s="63"/>
      <c r="U977" s="123">
        <f>([1]!Contratacion2023[[#This Row],[FECHA FINALIZACION INICIAL]]-[1]!Contratacion2023[[#This Row],[FECHA DE INICIO (SECOP)]])/30</f>
        <v>0</v>
      </c>
      <c r="V977" s="64"/>
      <c r="W977" s="27"/>
      <c r="X977" s="65"/>
      <c r="Y977" s="65"/>
      <c r="Z977" s="66"/>
      <c r="AA977" s="67"/>
      <c r="AB977" s="67"/>
      <c r="AC977" s="68"/>
      <c r="AD977" s="67"/>
      <c r="AE977" s="72"/>
      <c r="AF977" s="34"/>
      <c r="AG977" s="69"/>
      <c r="AH977" s="37"/>
      <c r="AI977" s="37"/>
      <c r="AJ977" s="37"/>
      <c r="AM977" s="38"/>
      <c r="AN977" s="38"/>
      <c r="AO977" s="38"/>
      <c r="AQ977" s="145"/>
      <c r="AR977" s="72"/>
      <c r="AS977" s="145"/>
      <c r="AX977" s="75">
        <f>IF([1]!Contratacion2023[[#This Row],[ADICIÓN/PRÓRROGA]]="NO","N/A",[1]!Contratacion2023[[#This Row],[FECHA FIN PRORROGA]])</f>
        <v>0</v>
      </c>
      <c r="BB977" s="283"/>
      <c r="BE977" s="64">
        <f>[1]!Contratacion2023[[#This Row],[VALOR TOTAL DEL CONTRATO]]-[1]!Contratacion2023[[#This Row],[VALOR VIGENTE]]</f>
        <v>0</v>
      </c>
      <c r="BJ977" s="51"/>
      <c r="BL977" s="73"/>
      <c r="BM977" s="51"/>
    </row>
    <row r="978" spans="1:65" x14ac:dyDescent="0.25">
      <c r="A978" s="53"/>
      <c r="H978" s="203"/>
      <c r="I978" s="57"/>
      <c r="K978" s="58"/>
      <c r="L978" s="59"/>
      <c r="N978" s="59"/>
      <c r="O978" s="61"/>
      <c r="P978" s="55"/>
      <c r="Q978" s="57"/>
      <c r="R978" s="62"/>
      <c r="T978" s="63"/>
      <c r="U978" s="123">
        <f>([1]!Contratacion2023[[#This Row],[FECHA FINALIZACION INICIAL]]-[1]!Contratacion2023[[#This Row],[FECHA DE INICIO (SECOP)]])/30</f>
        <v>0</v>
      </c>
      <c r="V978" s="64"/>
      <c r="W978" s="27"/>
      <c r="X978" s="65"/>
      <c r="Y978" s="65"/>
      <c r="Z978" s="66"/>
      <c r="AA978" s="67"/>
      <c r="AB978" s="67"/>
      <c r="AC978" s="68"/>
      <c r="AD978" s="67"/>
      <c r="AE978" s="72"/>
      <c r="AF978" s="34"/>
      <c r="AG978" s="69"/>
      <c r="AH978" s="37"/>
      <c r="AI978" s="37"/>
      <c r="AJ978" s="37"/>
      <c r="AM978" s="38"/>
      <c r="AN978" s="38"/>
      <c r="AO978" s="38"/>
      <c r="AQ978" s="145"/>
      <c r="AR978" s="72"/>
      <c r="AS978" s="145"/>
      <c r="AX978" s="75">
        <f>IF([1]!Contratacion2023[[#This Row],[ADICIÓN/PRÓRROGA]]="NO","N/A",[1]!Contratacion2023[[#This Row],[FECHA FIN PRORROGA]])</f>
        <v>0</v>
      </c>
      <c r="BB978" s="283"/>
      <c r="BE978" s="64">
        <f>[1]!Contratacion2023[[#This Row],[VALOR TOTAL DEL CONTRATO]]-[1]!Contratacion2023[[#This Row],[VALOR VIGENTE]]</f>
        <v>0</v>
      </c>
      <c r="BJ978" s="51"/>
      <c r="BL978" s="73"/>
      <c r="BM978" s="51"/>
    </row>
    <row r="979" spans="1:65" x14ac:dyDescent="0.25">
      <c r="A979" s="53"/>
      <c r="H979" s="203"/>
      <c r="I979" s="57"/>
      <c r="K979" s="58"/>
      <c r="L979" s="59"/>
      <c r="N979" s="59"/>
      <c r="O979" s="61"/>
      <c r="P979" s="55"/>
      <c r="Q979" s="57"/>
      <c r="R979" s="62"/>
      <c r="T979" s="63"/>
      <c r="U979" s="123">
        <f>([1]!Contratacion2023[[#This Row],[FECHA FINALIZACION INICIAL]]-[1]!Contratacion2023[[#This Row],[FECHA DE INICIO (SECOP)]])/30</f>
        <v>0</v>
      </c>
      <c r="V979" s="64"/>
      <c r="W979" s="27"/>
      <c r="X979" s="65"/>
      <c r="Y979" s="65"/>
      <c r="Z979" s="66"/>
      <c r="AA979" s="67"/>
      <c r="AB979" s="67"/>
      <c r="AC979" s="68"/>
      <c r="AD979" s="67"/>
      <c r="AE979" s="72"/>
      <c r="AF979" s="34"/>
      <c r="AG979" s="69"/>
      <c r="AH979" s="37"/>
      <c r="AI979" s="37"/>
      <c r="AJ979" s="37"/>
      <c r="AM979" s="38"/>
      <c r="AN979" s="38"/>
      <c r="AO979" s="38"/>
      <c r="AQ979" s="145"/>
      <c r="AR979" s="72"/>
      <c r="AS979" s="145"/>
      <c r="AX979" s="75">
        <f>IF([1]!Contratacion2023[[#This Row],[ADICIÓN/PRÓRROGA]]="NO","N/A",[1]!Contratacion2023[[#This Row],[FECHA FIN PRORROGA]])</f>
        <v>0</v>
      </c>
      <c r="BB979" s="283"/>
      <c r="BE979" s="64">
        <f>[1]!Contratacion2023[[#This Row],[VALOR TOTAL DEL CONTRATO]]-[1]!Contratacion2023[[#This Row],[VALOR VIGENTE]]</f>
        <v>0</v>
      </c>
      <c r="BJ979" s="51"/>
      <c r="BL979" s="73"/>
      <c r="BM979" s="51"/>
    </row>
    <row r="980" spans="1:65" x14ac:dyDescent="0.25">
      <c r="A980" s="53"/>
      <c r="H980" s="203"/>
      <c r="I980" s="57"/>
      <c r="K980" s="58"/>
      <c r="L980" s="59"/>
      <c r="N980" s="59"/>
      <c r="O980" s="61"/>
      <c r="P980" s="55"/>
      <c r="Q980" s="57"/>
      <c r="R980" s="62"/>
      <c r="T980" s="63"/>
      <c r="U980" s="123">
        <f>([1]!Contratacion2023[[#This Row],[FECHA FINALIZACION INICIAL]]-[1]!Contratacion2023[[#This Row],[FECHA DE INICIO (SECOP)]])/30</f>
        <v>0</v>
      </c>
      <c r="V980" s="64"/>
      <c r="W980" s="27"/>
      <c r="X980" s="65"/>
      <c r="Y980" s="65"/>
      <c r="Z980" s="66"/>
      <c r="AA980" s="67"/>
      <c r="AB980" s="67"/>
      <c r="AC980" s="68"/>
      <c r="AD980" s="67"/>
      <c r="AE980" s="72"/>
      <c r="AF980" s="34"/>
      <c r="AG980" s="69"/>
      <c r="AH980" s="37"/>
      <c r="AI980" s="37"/>
      <c r="AJ980" s="37"/>
      <c r="AM980" s="38"/>
      <c r="AN980" s="38"/>
      <c r="AO980" s="38"/>
      <c r="AQ980" s="145"/>
      <c r="AR980" s="72"/>
      <c r="AS980" s="145"/>
      <c r="AX980" s="75">
        <f>IF([1]!Contratacion2023[[#This Row],[ADICIÓN/PRÓRROGA]]="NO","N/A",[1]!Contratacion2023[[#This Row],[FECHA FIN PRORROGA]])</f>
        <v>0</v>
      </c>
      <c r="BB980" s="283"/>
      <c r="BE980" s="64">
        <f>[1]!Contratacion2023[[#This Row],[VALOR TOTAL DEL CONTRATO]]-[1]!Contratacion2023[[#This Row],[VALOR VIGENTE]]</f>
        <v>0</v>
      </c>
      <c r="BJ980" s="51"/>
      <c r="BL980" s="73"/>
      <c r="BM980" s="51"/>
    </row>
    <row r="981" spans="1:65" x14ac:dyDescent="0.25">
      <c r="A981" s="53"/>
      <c r="H981" s="203"/>
      <c r="I981" s="57"/>
      <c r="K981" s="58"/>
      <c r="L981" s="59"/>
      <c r="N981" s="59"/>
      <c r="O981" s="61"/>
      <c r="P981" s="55"/>
      <c r="Q981" s="57"/>
      <c r="R981" s="62"/>
      <c r="T981" s="63"/>
      <c r="U981" s="123">
        <f>([1]!Contratacion2023[[#This Row],[FECHA FINALIZACION INICIAL]]-[1]!Contratacion2023[[#This Row],[FECHA DE INICIO (SECOP)]])/30</f>
        <v>0</v>
      </c>
      <c r="V981" s="64"/>
      <c r="W981" s="27"/>
      <c r="X981" s="65"/>
      <c r="Y981" s="65"/>
      <c r="Z981" s="66"/>
      <c r="AA981" s="67"/>
      <c r="AB981" s="67"/>
      <c r="AC981" s="68"/>
      <c r="AD981" s="67"/>
      <c r="AE981" s="72"/>
      <c r="AF981" s="34"/>
      <c r="AG981" s="69"/>
      <c r="AH981" s="37"/>
      <c r="AI981" s="37"/>
      <c r="AJ981" s="37"/>
      <c r="AM981" s="38"/>
      <c r="AN981" s="38"/>
      <c r="AO981" s="38"/>
      <c r="AQ981" s="145"/>
      <c r="AR981" s="72"/>
      <c r="AS981" s="145"/>
      <c r="AX981" s="75">
        <f>IF([1]!Contratacion2023[[#This Row],[ADICIÓN/PRÓRROGA]]="NO","N/A",[1]!Contratacion2023[[#This Row],[FECHA FIN PRORROGA]])</f>
        <v>0</v>
      </c>
      <c r="BB981" s="283"/>
      <c r="BE981" s="64">
        <f>[1]!Contratacion2023[[#This Row],[VALOR TOTAL DEL CONTRATO]]-[1]!Contratacion2023[[#This Row],[VALOR VIGENTE]]</f>
        <v>0</v>
      </c>
      <c r="BJ981" s="51"/>
      <c r="BL981" s="73"/>
      <c r="BM981" s="51"/>
    </row>
    <row r="982" spans="1:65" x14ac:dyDescent="0.25">
      <c r="A982" s="53"/>
      <c r="H982" s="203"/>
      <c r="I982" s="57"/>
      <c r="K982" s="58"/>
      <c r="L982" s="59"/>
      <c r="N982" s="59"/>
      <c r="O982" s="61"/>
      <c r="P982" s="55"/>
      <c r="Q982" s="57"/>
      <c r="R982" s="62"/>
      <c r="T982" s="63"/>
      <c r="U982" s="123">
        <f>([1]!Contratacion2023[[#This Row],[FECHA FINALIZACION INICIAL]]-[1]!Contratacion2023[[#This Row],[FECHA DE INICIO (SECOP)]])/30</f>
        <v>0</v>
      </c>
      <c r="V982" s="64"/>
      <c r="W982" s="27"/>
      <c r="X982" s="65"/>
      <c r="Y982" s="65"/>
      <c r="Z982" s="66"/>
      <c r="AA982" s="67"/>
      <c r="AB982" s="67"/>
      <c r="AC982" s="68"/>
      <c r="AD982" s="67"/>
      <c r="AE982" s="72"/>
      <c r="AF982" s="34"/>
      <c r="AG982" s="69"/>
      <c r="AH982" s="37"/>
      <c r="AI982" s="37"/>
      <c r="AJ982" s="37"/>
      <c r="AM982" s="38"/>
      <c r="AN982" s="38"/>
      <c r="AO982" s="38"/>
      <c r="AQ982" s="145"/>
      <c r="AR982" s="72"/>
      <c r="AS982" s="145"/>
      <c r="AX982" s="75">
        <f>IF([1]!Contratacion2023[[#This Row],[ADICIÓN/PRÓRROGA]]="NO","N/A",[1]!Contratacion2023[[#This Row],[FECHA FIN PRORROGA]])</f>
        <v>0</v>
      </c>
      <c r="BB982" s="283"/>
      <c r="BE982" s="64">
        <f>[1]!Contratacion2023[[#This Row],[VALOR TOTAL DEL CONTRATO]]-[1]!Contratacion2023[[#This Row],[VALOR VIGENTE]]</f>
        <v>0</v>
      </c>
      <c r="BJ982" s="51"/>
      <c r="BL982" s="73"/>
      <c r="BM982" s="51"/>
    </row>
    <row r="983" spans="1:65" x14ac:dyDescent="0.25">
      <c r="A983" s="53"/>
      <c r="H983" s="203"/>
      <c r="I983" s="57"/>
      <c r="K983" s="58"/>
      <c r="L983" s="59"/>
      <c r="N983" s="59"/>
      <c r="O983" s="61"/>
      <c r="P983" s="55"/>
      <c r="Q983" s="57"/>
      <c r="R983" s="62"/>
      <c r="T983" s="63"/>
      <c r="U983" s="123">
        <f>([1]!Contratacion2023[[#This Row],[FECHA FINALIZACION INICIAL]]-[1]!Contratacion2023[[#This Row],[FECHA DE INICIO (SECOP)]])/30</f>
        <v>0</v>
      </c>
      <c r="V983" s="64"/>
      <c r="W983" s="27"/>
      <c r="X983" s="65"/>
      <c r="Y983" s="65"/>
      <c r="Z983" s="66"/>
      <c r="AA983" s="67"/>
      <c r="AB983" s="67"/>
      <c r="AC983" s="68"/>
      <c r="AD983" s="67"/>
      <c r="AE983" s="72"/>
      <c r="AF983" s="34"/>
      <c r="AG983" s="69"/>
      <c r="AH983" s="37"/>
      <c r="AI983" s="37"/>
      <c r="AJ983" s="37"/>
      <c r="AM983" s="38"/>
      <c r="AN983" s="38"/>
      <c r="AO983" s="38"/>
      <c r="AQ983" s="145"/>
      <c r="AR983" s="72"/>
      <c r="AS983" s="145"/>
      <c r="AX983" s="75">
        <f>IF([1]!Contratacion2023[[#This Row],[ADICIÓN/PRÓRROGA]]="NO","N/A",[1]!Contratacion2023[[#This Row],[FECHA FIN PRORROGA]])</f>
        <v>0</v>
      </c>
      <c r="BB983" s="283"/>
      <c r="BE983" s="64">
        <f>[1]!Contratacion2023[[#This Row],[VALOR TOTAL DEL CONTRATO]]-[1]!Contratacion2023[[#This Row],[VALOR VIGENTE]]</f>
        <v>0</v>
      </c>
      <c r="BJ983" s="51"/>
      <c r="BL983" s="73"/>
      <c r="BM983" s="51"/>
    </row>
    <row r="984" spans="1:65" x14ac:dyDescent="0.25">
      <c r="A984" s="53"/>
      <c r="H984" s="203"/>
      <c r="I984" s="57"/>
      <c r="K984" s="58"/>
      <c r="L984" s="59"/>
      <c r="N984" s="59"/>
      <c r="O984" s="61"/>
      <c r="P984" s="55"/>
      <c r="Q984" s="57"/>
      <c r="R984" s="62"/>
      <c r="T984" s="63"/>
      <c r="U984" s="123">
        <f>([1]!Contratacion2023[[#This Row],[FECHA FINALIZACION INICIAL]]-[1]!Contratacion2023[[#This Row],[FECHA DE INICIO (SECOP)]])/30</f>
        <v>0</v>
      </c>
      <c r="V984" s="64"/>
      <c r="W984" s="27"/>
      <c r="X984" s="65"/>
      <c r="Y984" s="65"/>
      <c r="Z984" s="66"/>
      <c r="AA984" s="67"/>
      <c r="AB984" s="67"/>
      <c r="AC984" s="68"/>
      <c r="AD984" s="67"/>
      <c r="AE984" s="72"/>
      <c r="AF984" s="34"/>
      <c r="AG984" s="69"/>
      <c r="AH984" s="37"/>
      <c r="AI984" s="37"/>
      <c r="AJ984" s="37"/>
      <c r="AM984" s="38"/>
      <c r="AN984" s="38"/>
      <c r="AO984" s="38"/>
      <c r="AQ984" s="145"/>
      <c r="AR984" s="72"/>
      <c r="AS984" s="145"/>
      <c r="AX984" s="75">
        <f>IF([1]!Contratacion2023[[#This Row],[ADICIÓN/PRÓRROGA]]="NO","N/A",[1]!Contratacion2023[[#This Row],[FECHA FIN PRORROGA]])</f>
        <v>0</v>
      </c>
      <c r="BB984" s="283"/>
      <c r="BE984" s="64">
        <f>[1]!Contratacion2023[[#This Row],[VALOR TOTAL DEL CONTRATO]]-[1]!Contratacion2023[[#This Row],[VALOR VIGENTE]]</f>
        <v>0</v>
      </c>
      <c r="BJ984" s="51"/>
      <c r="BL984" s="73"/>
      <c r="BM984" s="51"/>
    </row>
    <row r="985" spans="1:65" x14ac:dyDescent="0.25">
      <c r="A985" s="53"/>
      <c r="H985" s="203"/>
      <c r="I985" s="57"/>
      <c r="K985" s="58"/>
      <c r="L985" s="59"/>
      <c r="N985" s="59"/>
      <c r="O985" s="61"/>
      <c r="P985" s="55"/>
      <c r="Q985" s="57"/>
      <c r="R985" s="62"/>
      <c r="T985" s="63"/>
      <c r="U985" s="123">
        <f>([1]!Contratacion2023[[#This Row],[FECHA FINALIZACION INICIAL]]-[1]!Contratacion2023[[#This Row],[FECHA DE INICIO (SECOP)]])/30</f>
        <v>0</v>
      </c>
      <c r="V985" s="64"/>
      <c r="W985" s="27"/>
      <c r="X985" s="65"/>
      <c r="Y985" s="65"/>
      <c r="Z985" s="66"/>
      <c r="AA985" s="67"/>
      <c r="AB985" s="67"/>
      <c r="AC985" s="68"/>
      <c r="AD985" s="67"/>
      <c r="AE985" s="72"/>
      <c r="AF985" s="34"/>
      <c r="AG985" s="69"/>
      <c r="AH985" s="37"/>
      <c r="AI985" s="37"/>
      <c r="AJ985" s="37"/>
      <c r="AM985" s="38"/>
      <c r="AN985" s="38"/>
      <c r="AO985" s="38"/>
      <c r="AQ985" s="145"/>
      <c r="AR985" s="72"/>
      <c r="AS985" s="145"/>
      <c r="AX985" s="75">
        <f>IF([1]!Contratacion2023[[#This Row],[ADICIÓN/PRÓRROGA]]="NO","N/A",[1]!Contratacion2023[[#This Row],[FECHA FIN PRORROGA]])</f>
        <v>0</v>
      </c>
      <c r="BB985" s="283"/>
      <c r="BE985" s="64">
        <f>[1]!Contratacion2023[[#This Row],[VALOR TOTAL DEL CONTRATO]]-[1]!Contratacion2023[[#This Row],[VALOR VIGENTE]]</f>
        <v>0</v>
      </c>
      <c r="BJ985" s="51"/>
      <c r="BL985" s="73"/>
      <c r="BM985" s="51"/>
    </row>
    <row r="986" spans="1:65" x14ac:dyDescent="0.25">
      <c r="A986" s="53"/>
      <c r="H986" s="203"/>
      <c r="I986" s="57"/>
      <c r="K986" s="58"/>
      <c r="L986" s="59"/>
      <c r="N986" s="59"/>
      <c r="O986" s="61"/>
      <c r="P986" s="55"/>
      <c r="Q986" s="57"/>
      <c r="R986" s="62"/>
      <c r="T986" s="63"/>
      <c r="U986" s="123">
        <f>([1]!Contratacion2023[[#This Row],[FECHA FINALIZACION INICIAL]]-[1]!Contratacion2023[[#This Row],[FECHA DE INICIO (SECOP)]])/30</f>
        <v>0</v>
      </c>
      <c r="V986" s="64"/>
      <c r="W986" s="27"/>
      <c r="X986" s="65"/>
      <c r="Y986" s="65"/>
      <c r="Z986" s="66"/>
      <c r="AA986" s="67"/>
      <c r="AB986" s="67"/>
      <c r="AC986" s="68"/>
      <c r="AD986" s="67"/>
      <c r="AE986" s="72"/>
      <c r="AF986" s="34"/>
      <c r="AG986" s="69"/>
      <c r="AH986" s="37"/>
      <c r="AI986" s="37"/>
      <c r="AJ986" s="37"/>
      <c r="AM986" s="38"/>
      <c r="AN986" s="38"/>
      <c r="AO986" s="38"/>
      <c r="AQ986" s="145"/>
      <c r="AR986" s="72"/>
      <c r="AS986" s="145"/>
      <c r="AX986" s="75">
        <f>IF([1]!Contratacion2023[[#This Row],[ADICIÓN/PRÓRROGA]]="NO","N/A",[1]!Contratacion2023[[#This Row],[FECHA FIN PRORROGA]])</f>
        <v>0</v>
      </c>
      <c r="BB986" s="283"/>
      <c r="BE986" s="64">
        <f>[1]!Contratacion2023[[#This Row],[VALOR TOTAL DEL CONTRATO]]-[1]!Contratacion2023[[#This Row],[VALOR VIGENTE]]</f>
        <v>0</v>
      </c>
      <c r="BJ986" s="51"/>
      <c r="BL986" s="73"/>
      <c r="BM986" s="51"/>
    </row>
    <row r="987" spans="1:65" x14ac:dyDescent="0.25">
      <c r="A987" s="53"/>
      <c r="H987" s="203"/>
      <c r="I987" s="57"/>
      <c r="K987" s="58"/>
      <c r="L987" s="59"/>
      <c r="N987" s="59"/>
      <c r="O987" s="61"/>
      <c r="P987" s="55"/>
      <c r="Q987" s="57"/>
      <c r="R987" s="62"/>
      <c r="T987" s="63"/>
      <c r="U987" s="123">
        <f>([1]!Contratacion2023[[#This Row],[FECHA FINALIZACION INICIAL]]-[1]!Contratacion2023[[#This Row],[FECHA DE INICIO (SECOP)]])/30</f>
        <v>0</v>
      </c>
      <c r="V987" s="64"/>
      <c r="W987" s="27"/>
      <c r="X987" s="65"/>
      <c r="Y987" s="65"/>
      <c r="Z987" s="66"/>
      <c r="AA987" s="67"/>
      <c r="AB987" s="67"/>
      <c r="AC987" s="68"/>
      <c r="AD987" s="67"/>
      <c r="AE987" s="72"/>
      <c r="AF987" s="34"/>
      <c r="AG987" s="69"/>
      <c r="AH987" s="37"/>
      <c r="AI987" s="37"/>
      <c r="AJ987" s="37"/>
      <c r="AM987" s="38"/>
      <c r="AN987" s="38"/>
      <c r="AO987" s="38"/>
      <c r="AQ987" s="145"/>
      <c r="AR987" s="72"/>
      <c r="AS987" s="145"/>
      <c r="AX987" s="75">
        <f>IF([1]!Contratacion2023[[#This Row],[ADICIÓN/PRÓRROGA]]="NO","N/A",[1]!Contratacion2023[[#This Row],[FECHA FIN PRORROGA]])</f>
        <v>0</v>
      </c>
      <c r="BB987" s="283"/>
      <c r="BE987" s="64">
        <f>[1]!Contratacion2023[[#This Row],[VALOR TOTAL DEL CONTRATO]]-[1]!Contratacion2023[[#This Row],[VALOR VIGENTE]]</f>
        <v>0</v>
      </c>
      <c r="BJ987" s="51"/>
      <c r="BL987" s="73"/>
      <c r="BM987" s="51"/>
    </row>
    <row r="988" spans="1:65" x14ac:dyDescent="0.25">
      <c r="A988" s="53"/>
      <c r="H988" s="203"/>
      <c r="I988" s="57"/>
      <c r="K988" s="58"/>
      <c r="L988" s="59"/>
      <c r="N988" s="59"/>
      <c r="O988" s="61"/>
      <c r="P988" s="55"/>
      <c r="Q988" s="57"/>
      <c r="R988" s="62"/>
      <c r="T988" s="63"/>
      <c r="U988" s="123">
        <f>([1]!Contratacion2023[[#This Row],[FECHA FINALIZACION INICIAL]]-[1]!Contratacion2023[[#This Row],[FECHA DE INICIO (SECOP)]])/30</f>
        <v>0</v>
      </c>
      <c r="V988" s="64"/>
      <c r="W988" s="27"/>
      <c r="X988" s="65"/>
      <c r="Y988" s="65"/>
      <c r="Z988" s="66"/>
      <c r="AA988" s="67"/>
      <c r="AB988" s="67"/>
      <c r="AC988" s="68"/>
      <c r="AD988" s="67"/>
      <c r="AE988" s="72"/>
      <c r="AF988" s="34"/>
      <c r="AG988" s="69"/>
      <c r="AH988" s="37"/>
      <c r="AI988" s="37"/>
      <c r="AJ988" s="37"/>
      <c r="AM988" s="38"/>
      <c r="AN988" s="38"/>
      <c r="AO988" s="38"/>
      <c r="AQ988" s="145"/>
      <c r="AR988" s="72"/>
      <c r="AS988" s="145"/>
      <c r="AX988" s="75">
        <f>IF([1]!Contratacion2023[[#This Row],[ADICIÓN/PRÓRROGA]]="NO","N/A",[1]!Contratacion2023[[#This Row],[FECHA FIN PRORROGA]])</f>
        <v>0</v>
      </c>
      <c r="BB988" s="283"/>
      <c r="BE988" s="64">
        <f>[1]!Contratacion2023[[#This Row],[VALOR TOTAL DEL CONTRATO]]-[1]!Contratacion2023[[#This Row],[VALOR VIGENTE]]</f>
        <v>0</v>
      </c>
      <c r="BJ988" s="51"/>
      <c r="BL988" s="73"/>
      <c r="BM988" s="51"/>
    </row>
    <row r="989" spans="1:65" x14ac:dyDescent="0.25">
      <c r="A989" s="53"/>
      <c r="H989" s="203"/>
      <c r="I989" s="57"/>
      <c r="K989" s="58"/>
      <c r="L989" s="59"/>
      <c r="N989" s="59"/>
      <c r="O989" s="61"/>
      <c r="P989" s="55"/>
      <c r="Q989" s="57"/>
      <c r="R989" s="62"/>
      <c r="T989" s="63"/>
      <c r="U989" s="123">
        <f>([1]!Contratacion2023[[#This Row],[FECHA FINALIZACION INICIAL]]-[1]!Contratacion2023[[#This Row],[FECHA DE INICIO (SECOP)]])/30</f>
        <v>0</v>
      </c>
      <c r="V989" s="64"/>
      <c r="W989" s="27"/>
      <c r="X989" s="65"/>
      <c r="Y989" s="65"/>
      <c r="Z989" s="66"/>
      <c r="AA989" s="67"/>
      <c r="AB989" s="67"/>
      <c r="AC989" s="68"/>
      <c r="AD989" s="67"/>
      <c r="AE989" s="72"/>
      <c r="AF989" s="34"/>
      <c r="AG989" s="69"/>
      <c r="AH989" s="37"/>
      <c r="AI989" s="37"/>
      <c r="AJ989" s="37"/>
      <c r="AM989" s="38"/>
      <c r="AN989" s="38"/>
      <c r="AO989" s="38"/>
      <c r="AQ989" s="145"/>
      <c r="AR989" s="72"/>
      <c r="AS989" s="145"/>
      <c r="AX989" s="75">
        <f>IF([1]!Contratacion2023[[#This Row],[ADICIÓN/PRÓRROGA]]="NO","N/A",[1]!Contratacion2023[[#This Row],[FECHA FIN PRORROGA]])</f>
        <v>0</v>
      </c>
      <c r="BB989" s="283"/>
      <c r="BE989" s="64">
        <f>[1]!Contratacion2023[[#This Row],[VALOR TOTAL DEL CONTRATO]]-[1]!Contratacion2023[[#This Row],[VALOR VIGENTE]]</f>
        <v>0</v>
      </c>
      <c r="BJ989" s="51"/>
      <c r="BL989" s="73"/>
      <c r="BM989" s="51"/>
    </row>
    <row r="990" spans="1:65" x14ac:dyDescent="0.25">
      <c r="A990" s="53"/>
      <c r="H990" s="203"/>
      <c r="I990" s="57"/>
      <c r="K990" s="58"/>
      <c r="L990" s="59"/>
      <c r="N990" s="59"/>
      <c r="O990" s="61"/>
      <c r="P990" s="55"/>
      <c r="Q990" s="57"/>
      <c r="R990" s="62"/>
      <c r="T990" s="63"/>
      <c r="U990" s="123">
        <f>([1]!Contratacion2023[[#This Row],[FECHA FINALIZACION INICIAL]]-[1]!Contratacion2023[[#This Row],[FECHA DE INICIO (SECOP)]])/30</f>
        <v>0</v>
      </c>
      <c r="V990" s="64"/>
      <c r="W990" s="27"/>
      <c r="X990" s="65"/>
      <c r="Y990" s="65"/>
      <c r="Z990" s="66"/>
      <c r="AA990" s="67"/>
      <c r="AB990" s="67"/>
      <c r="AC990" s="68"/>
      <c r="AD990" s="67"/>
      <c r="AE990" s="72"/>
      <c r="AF990" s="34"/>
      <c r="AG990" s="69"/>
      <c r="AH990" s="37"/>
      <c r="AI990" s="37"/>
      <c r="AJ990" s="37"/>
      <c r="AM990" s="38"/>
      <c r="AN990" s="38"/>
      <c r="AO990" s="38"/>
      <c r="AQ990" s="145"/>
      <c r="AR990" s="72"/>
      <c r="AS990" s="145"/>
      <c r="AX990" s="75">
        <f>IF([1]!Contratacion2023[[#This Row],[ADICIÓN/PRÓRROGA]]="NO","N/A",[1]!Contratacion2023[[#This Row],[FECHA FIN PRORROGA]])</f>
        <v>0</v>
      </c>
      <c r="BB990" s="283"/>
      <c r="BE990" s="64">
        <f>[1]!Contratacion2023[[#This Row],[VALOR TOTAL DEL CONTRATO]]-[1]!Contratacion2023[[#This Row],[VALOR VIGENTE]]</f>
        <v>0</v>
      </c>
      <c r="BJ990" s="51"/>
      <c r="BL990" s="73"/>
      <c r="BM990" s="51"/>
    </row>
    <row r="991" spans="1:65" x14ac:dyDescent="0.25">
      <c r="A991" s="53"/>
      <c r="H991" s="203"/>
      <c r="I991" s="57"/>
      <c r="K991" s="58"/>
      <c r="L991" s="59"/>
      <c r="N991" s="59"/>
      <c r="O991" s="61"/>
      <c r="P991" s="55"/>
      <c r="Q991" s="57"/>
      <c r="R991" s="62"/>
      <c r="T991" s="63"/>
      <c r="U991" s="123">
        <f>([1]!Contratacion2023[[#This Row],[FECHA FINALIZACION INICIAL]]-[1]!Contratacion2023[[#This Row],[FECHA DE INICIO (SECOP)]])/30</f>
        <v>0</v>
      </c>
      <c r="V991" s="64"/>
      <c r="W991" s="27"/>
      <c r="X991" s="65"/>
      <c r="Y991" s="65"/>
      <c r="Z991" s="66"/>
      <c r="AA991" s="67"/>
      <c r="AB991" s="67"/>
      <c r="AC991" s="68"/>
      <c r="AD991" s="67"/>
      <c r="AE991" s="72"/>
      <c r="AF991" s="34"/>
      <c r="AG991" s="69"/>
      <c r="AH991" s="37"/>
      <c r="AI991" s="37"/>
      <c r="AJ991" s="37"/>
      <c r="AM991" s="38"/>
      <c r="AN991" s="38"/>
      <c r="AO991" s="38"/>
      <c r="AQ991" s="145"/>
      <c r="AR991" s="72"/>
      <c r="AS991" s="145"/>
      <c r="AX991" s="75">
        <f>IF([1]!Contratacion2023[[#This Row],[ADICIÓN/PRÓRROGA]]="NO","N/A",[1]!Contratacion2023[[#This Row],[FECHA FIN PRORROGA]])</f>
        <v>0</v>
      </c>
      <c r="BB991" s="283"/>
      <c r="BE991" s="64">
        <f>[1]!Contratacion2023[[#This Row],[VALOR TOTAL DEL CONTRATO]]-[1]!Contratacion2023[[#This Row],[VALOR VIGENTE]]</f>
        <v>0</v>
      </c>
      <c r="BJ991" s="51"/>
      <c r="BL991" s="73"/>
      <c r="BM991" s="51"/>
    </row>
    <row r="992" spans="1:65" x14ac:dyDescent="0.25">
      <c r="A992" s="53"/>
      <c r="H992" s="203"/>
      <c r="I992" s="57"/>
      <c r="K992" s="58"/>
      <c r="L992" s="59"/>
      <c r="N992" s="59"/>
      <c r="O992" s="61"/>
      <c r="P992" s="55"/>
      <c r="Q992" s="57"/>
      <c r="R992" s="62"/>
      <c r="T992" s="63"/>
      <c r="U992" s="123">
        <f>([1]!Contratacion2023[[#This Row],[FECHA FINALIZACION INICIAL]]-[1]!Contratacion2023[[#This Row],[FECHA DE INICIO (SECOP)]])/30</f>
        <v>0</v>
      </c>
      <c r="V992" s="64"/>
      <c r="W992" s="27"/>
      <c r="X992" s="65"/>
      <c r="Y992" s="65"/>
      <c r="Z992" s="66"/>
      <c r="AA992" s="67"/>
      <c r="AB992" s="67"/>
      <c r="AC992" s="68"/>
      <c r="AD992" s="67"/>
      <c r="AE992" s="72"/>
      <c r="AF992" s="34"/>
      <c r="AG992" s="69"/>
      <c r="AH992" s="37"/>
      <c r="AI992" s="37"/>
      <c r="AJ992" s="37"/>
      <c r="AM992" s="38"/>
      <c r="AN992" s="38"/>
      <c r="AO992" s="38"/>
      <c r="AQ992" s="145"/>
      <c r="AR992" s="72"/>
      <c r="AS992" s="145"/>
      <c r="AX992" s="75">
        <f>IF([1]!Contratacion2023[[#This Row],[ADICIÓN/PRÓRROGA]]="NO","N/A",[1]!Contratacion2023[[#This Row],[FECHA FIN PRORROGA]])</f>
        <v>0</v>
      </c>
      <c r="BB992" s="283"/>
      <c r="BE992" s="64">
        <f>[1]!Contratacion2023[[#This Row],[VALOR TOTAL DEL CONTRATO]]-[1]!Contratacion2023[[#This Row],[VALOR VIGENTE]]</f>
        <v>0</v>
      </c>
      <c r="BJ992" s="51"/>
      <c r="BL992" s="73"/>
      <c r="BM992" s="51"/>
    </row>
    <row r="993" spans="1:65" x14ac:dyDescent="0.25">
      <c r="A993" s="53"/>
      <c r="H993" s="203"/>
      <c r="I993" s="57"/>
      <c r="K993" s="58"/>
      <c r="L993" s="59"/>
      <c r="N993" s="59"/>
      <c r="O993" s="61"/>
      <c r="P993" s="55"/>
      <c r="Q993" s="57"/>
      <c r="R993" s="62"/>
      <c r="T993" s="63"/>
      <c r="U993" s="123">
        <f>([1]!Contratacion2023[[#This Row],[FECHA FINALIZACION INICIAL]]-[1]!Contratacion2023[[#This Row],[FECHA DE INICIO (SECOP)]])/30</f>
        <v>0</v>
      </c>
      <c r="V993" s="64"/>
      <c r="W993" s="27"/>
      <c r="X993" s="65"/>
      <c r="Y993" s="65"/>
      <c r="Z993" s="66"/>
      <c r="AA993" s="67"/>
      <c r="AB993" s="67"/>
      <c r="AC993" s="68"/>
      <c r="AD993" s="67"/>
      <c r="AE993" s="72"/>
      <c r="AF993" s="34"/>
      <c r="AG993" s="69"/>
      <c r="AH993" s="37"/>
      <c r="AI993" s="37"/>
      <c r="AJ993" s="37"/>
      <c r="AM993" s="38"/>
      <c r="AN993" s="38"/>
      <c r="AO993" s="38"/>
      <c r="AQ993" s="145"/>
      <c r="AR993" s="72"/>
      <c r="AS993" s="145"/>
      <c r="AX993" s="75">
        <f>IF([1]!Contratacion2023[[#This Row],[ADICIÓN/PRÓRROGA]]="NO","N/A",[1]!Contratacion2023[[#This Row],[FECHA FIN PRORROGA]])</f>
        <v>0</v>
      </c>
      <c r="BB993" s="283"/>
      <c r="BE993" s="64">
        <f>[1]!Contratacion2023[[#This Row],[VALOR TOTAL DEL CONTRATO]]-[1]!Contratacion2023[[#This Row],[VALOR VIGENTE]]</f>
        <v>0</v>
      </c>
      <c r="BJ993" s="51"/>
      <c r="BL993" s="73"/>
      <c r="BM993" s="51"/>
    </row>
    <row r="994" spans="1:65" x14ac:dyDescent="0.25">
      <c r="A994" s="53"/>
      <c r="H994" s="203"/>
      <c r="I994" s="57"/>
      <c r="K994" s="58"/>
      <c r="L994" s="59"/>
      <c r="N994" s="59"/>
      <c r="O994" s="61"/>
      <c r="P994" s="55"/>
      <c r="Q994" s="57"/>
      <c r="R994" s="62"/>
      <c r="T994" s="63"/>
      <c r="U994" s="123">
        <f>([1]!Contratacion2023[[#This Row],[FECHA FINALIZACION INICIAL]]-[1]!Contratacion2023[[#This Row],[FECHA DE INICIO (SECOP)]])/30</f>
        <v>0</v>
      </c>
      <c r="V994" s="64"/>
      <c r="W994" s="27"/>
      <c r="X994" s="65"/>
      <c r="Y994" s="65"/>
      <c r="Z994" s="66"/>
      <c r="AA994" s="67"/>
      <c r="AB994" s="67"/>
      <c r="AC994" s="68"/>
      <c r="AD994" s="67"/>
      <c r="AE994" s="72"/>
      <c r="AF994" s="34"/>
      <c r="AG994" s="69"/>
      <c r="AH994" s="37"/>
      <c r="AI994" s="37"/>
      <c r="AJ994" s="37"/>
      <c r="AM994" s="38"/>
      <c r="AN994" s="38"/>
      <c r="AO994" s="38"/>
      <c r="AQ994" s="145"/>
      <c r="AR994" s="72"/>
      <c r="AS994" s="145"/>
      <c r="AX994" s="75">
        <f>IF([1]!Contratacion2023[[#This Row],[ADICIÓN/PRÓRROGA]]="NO","N/A",[1]!Contratacion2023[[#This Row],[FECHA FIN PRORROGA]])</f>
        <v>0</v>
      </c>
      <c r="BB994" s="283"/>
      <c r="BE994" s="64">
        <f>[1]!Contratacion2023[[#This Row],[VALOR TOTAL DEL CONTRATO]]-[1]!Contratacion2023[[#This Row],[VALOR VIGENTE]]</f>
        <v>0</v>
      </c>
      <c r="BJ994" s="51"/>
      <c r="BL994" s="73"/>
      <c r="BM994" s="51"/>
    </row>
    <row r="995" spans="1:65" x14ac:dyDescent="0.25">
      <c r="A995" s="53"/>
      <c r="H995" s="203"/>
      <c r="I995" s="57"/>
      <c r="K995" s="58"/>
      <c r="L995" s="59"/>
      <c r="N995" s="59"/>
      <c r="O995" s="61"/>
      <c r="P995" s="55"/>
      <c r="Q995" s="57"/>
      <c r="R995" s="62"/>
      <c r="T995" s="63"/>
      <c r="U995" s="123">
        <f>([1]!Contratacion2023[[#This Row],[FECHA FINALIZACION INICIAL]]-[1]!Contratacion2023[[#This Row],[FECHA DE INICIO (SECOP)]])/30</f>
        <v>0</v>
      </c>
      <c r="V995" s="64"/>
      <c r="W995" s="27"/>
      <c r="X995" s="65"/>
      <c r="Y995" s="65"/>
      <c r="Z995" s="66"/>
      <c r="AA995" s="67"/>
      <c r="AB995" s="67"/>
      <c r="AC995" s="68"/>
      <c r="AD995" s="67"/>
      <c r="AE995" s="72"/>
      <c r="AF995" s="34"/>
      <c r="AG995" s="69"/>
      <c r="AH995" s="37"/>
      <c r="AI995" s="37"/>
      <c r="AJ995" s="37"/>
      <c r="AM995" s="38"/>
      <c r="AN995" s="38"/>
      <c r="AO995" s="38"/>
      <c r="AQ995" s="145"/>
      <c r="AR995" s="72"/>
      <c r="AS995" s="145"/>
      <c r="AX995" s="75">
        <f>IF([1]!Contratacion2023[[#This Row],[ADICIÓN/PRÓRROGA]]="NO","N/A",[1]!Contratacion2023[[#This Row],[FECHA FIN PRORROGA]])</f>
        <v>0</v>
      </c>
      <c r="BB995" s="283"/>
      <c r="BE995" s="64">
        <f>[1]!Contratacion2023[[#This Row],[VALOR TOTAL DEL CONTRATO]]-[1]!Contratacion2023[[#This Row],[VALOR VIGENTE]]</f>
        <v>0</v>
      </c>
      <c r="BJ995" s="51"/>
      <c r="BL995" s="73"/>
      <c r="BM995" s="51"/>
    </row>
    <row r="996" spans="1:65" x14ac:dyDescent="0.25">
      <c r="A996" s="53"/>
      <c r="H996" s="203"/>
      <c r="I996" s="57"/>
      <c r="K996" s="58"/>
      <c r="L996" s="59"/>
      <c r="N996" s="59"/>
      <c r="O996" s="61"/>
      <c r="P996" s="55"/>
      <c r="Q996" s="57"/>
      <c r="R996" s="62"/>
      <c r="T996" s="63"/>
      <c r="U996" s="123">
        <f>([1]!Contratacion2023[[#This Row],[FECHA FINALIZACION INICIAL]]-[1]!Contratacion2023[[#This Row],[FECHA DE INICIO (SECOP)]])/30</f>
        <v>0</v>
      </c>
      <c r="V996" s="64"/>
      <c r="W996" s="27"/>
      <c r="X996" s="65"/>
      <c r="Y996" s="65"/>
      <c r="Z996" s="66"/>
      <c r="AA996" s="67"/>
      <c r="AB996" s="67"/>
      <c r="AC996" s="68"/>
      <c r="AD996" s="67"/>
      <c r="AE996" s="72"/>
      <c r="AF996" s="34"/>
      <c r="AG996" s="69"/>
      <c r="AH996" s="37"/>
      <c r="AI996" s="37"/>
      <c r="AJ996" s="37"/>
      <c r="AM996" s="38"/>
      <c r="AN996" s="38"/>
      <c r="AO996" s="38"/>
      <c r="AQ996" s="145"/>
      <c r="AR996" s="72"/>
      <c r="AS996" s="145"/>
      <c r="AX996" s="75">
        <f>IF([1]!Contratacion2023[[#This Row],[ADICIÓN/PRÓRROGA]]="NO","N/A",[1]!Contratacion2023[[#This Row],[FECHA FIN PRORROGA]])</f>
        <v>0</v>
      </c>
      <c r="BB996" s="283"/>
      <c r="BE996" s="64">
        <f>[1]!Contratacion2023[[#This Row],[VALOR TOTAL DEL CONTRATO]]-[1]!Contratacion2023[[#This Row],[VALOR VIGENTE]]</f>
        <v>0</v>
      </c>
      <c r="BJ996" s="51"/>
      <c r="BL996" s="73"/>
      <c r="BM996" s="51"/>
    </row>
    <row r="997" spans="1:65" x14ac:dyDescent="0.25">
      <c r="A997" s="53"/>
      <c r="H997" s="203"/>
      <c r="I997" s="57"/>
      <c r="K997" s="58"/>
      <c r="L997" s="59"/>
      <c r="N997" s="59"/>
      <c r="O997" s="61"/>
      <c r="P997" s="55"/>
      <c r="Q997" s="57"/>
      <c r="R997" s="62"/>
      <c r="T997" s="63"/>
      <c r="U997" s="123">
        <f>([1]!Contratacion2023[[#This Row],[FECHA FINALIZACION INICIAL]]-[1]!Contratacion2023[[#This Row],[FECHA DE INICIO (SECOP)]])/30</f>
        <v>0</v>
      </c>
      <c r="V997" s="64"/>
      <c r="W997" s="27"/>
      <c r="X997" s="65"/>
      <c r="Y997" s="65"/>
      <c r="Z997" s="66"/>
      <c r="AA997" s="67"/>
      <c r="AB997" s="67"/>
      <c r="AC997" s="68"/>
      <c r="AD997" s="67"/>
      <c r="AE997" s="72"/>
      <c r="AF997" s="34"/>
      <c r="AG997" s="69"/>
      <c r="AH997" s="37"/>
      <c r="AI997" s="37"/>
      <c r="AJ997" s="37"/>
      <c r="AM997" s="38"/>
      <c r="AN997" s="38"/>
      <c r="AO997" s="38"/>
      <c r="AQ997" s="145"/>
      <c r="AR997" s="72"/>
      <c r="AS997" s="145"/>
      <c r="AX997" s="75">
        <f>IF([1]!Contratacion2023[[#This Row],[ADICIÓN/PRÓRROGA]]="NO","N/A",[1]!Contratacion2023[[#This Row],[FECHA FIN PRORROGA]])</f>
        <v>0</v>
      </c>
      <c r="BB997" s="283"/>
      <c r="BE997" s="64">
        <f>[1]!Contratacion2023[[#This Row],[VALOR TOTAL DEL CONTRATO]]-[1]!Contratacion2023[[#This Row],[VALOR VIGENTE]]</f>
        <v>0</v>
      </c>
      <c r="BJ997" s="51"/>
      <c r="BL997" s="73"/>
      <c r="BM997" s="51"/>
    </row>
    <row r="998" spans="1:65" x14ac:dyDescent="0.25">
      <c r="A998" s="53"/>
      <c r="H998" s="203"/>
      <c r="I998" s="57"/>
      <c r="K998" s="58"/>
      <c r="L998" s="59"/>
      <c r="N998" s="59"/>
      <c r="O998" s="61"/>
      <c r="P998" s="55"/>
      <c r="Q998" s="57"/>
      <c r="R998" s="62"/>
      <c r="T998" s="63"/>
      <c r="U998" s="123">
        <f>([1]!Contratacion2023[[#This Row],[FECHA FINALIZACION INICIAL]]-[1]!Contratacion2023[[#This Row],[FECHA DE INICIO (SECOP)]])/30</f>
        <v>0</v>
      </c>
      <c r="V998" s="64"/>
      <c r="W998" s="27"/>
      <c r="X998" s="65"/>
      <c r="Y998" s="65"/>
      <c r="Z998" s="66"/>
      <c r="AA998" s="67"/>
      <c r="AB998" s="67"/>
      <c r="AC998" s="68"/>
      <c r="AD998" s="67"/>
      <c r="AE998" s="72"/>
      <c r="AF998" s="34"/>
      <c r="AG998" s="69"/>
      <c r="AH998" s="37"/>
      <c r="AI998" s="37"/>
      <c r="AJ998" s="37"/>
      <c r="AM998" s="38"/>
      <c r="AN998" s="38"/>
      <c r="AO998" s="38"/>
      <c r="AQ998" s="145"/>
      <c r="AR998" s="72"/>
      <c r="AS998" s="145"/>
      <c r="AX998" s="75">
        <f>IF([1]!Contratacion2023[[#This Row],[ADICIÓN/PRÓRROGA]]="NO","N/A",[1]!Contratacion2023[[#This Row],[FECHA FIN PRORROGA]])</f>
        <v>0</v>
      </c>
      <c r="BB998" s="283"/>
      <c r="BE998" s="64">
        <f>[1]!Contratacion2023[[#This Row],[VALOR TOTAL DEL CONTRATO]]-[1]!Contratacion2023[[#This Row],[VALOR VIGENTE]]</f>
        <v>0</v>
      </c>
      <c r="BJ998" s="51"/>
      <c r="BL998" s="73"/>
      <c r="BM998" s="51"/>
    </row>
    <row r="999" spans="1:65" x14ac:dyDescent="0.25">
      <c r="A999" s="53"/>
      <c r="H999" s="203"/>
      <c r="I999" s="57"/>
      <c r="K999" s="58"/>
      <c r="L999" s="59"/>
      <c r="N999" s="59"/>
      <c r="O999" s="61"/>
      <c r="P999" s="55"/>
      <c r="Q999" s="57"/>
      <c r="R999" s="62"/>
      <c r="T999" s="63"/>
      <c r="U999" s="123">
        <f>([1]!Contratacion2023[[#This Row],[FECHA FINALIZACION INICIAL]]-[1]!Contratacion2023[[#This Row],[FECHA DE INICIO (SECOP)]])/30</f>
        <v>0</v>
      </c>
      <c r="V999" s="64"/>
      <c r="W999" s="27"/>
      <c r="X999" s="65"/>
      <c r="Y999" s="65"/>
      <c r="Z999" s="66"/>
      <c r="AA999" s="67"/>
      <c r="AB999" s="67"/>
      <c r="AC999" s="68"/>
      <c r="AD999" s="67"/>
      <c r="AE999" s="72"/>
      <c r="AF999" s="34"/>
      <c r="AG999" s="69"/>
      <c r="AH999" s="37"/>
      <c r="AI999" s="37"/>
      <c r="AJ999" s="37"/>
      <c r="AM999" s="38"/>
      <c r="AN999" s="38"/>
      <c r="AO999" s="38"/>
      <c r="AQ999" s="145"/>
      <c r="AR999" s="72"/>
      <c r="AS999" s="145"/>
      <c r="AX999" s="75">
        <f>IF([1]!Contratacion2023[[#This Row],[ADICIÓN/PRÓRROGA]]="NO","N/A",[1]!Contratacion2023[[#This Row],[FECHA FIN PRORROGA]])</f>
        <v>0</v>
      </c>
      <c r="BB999" s="283"/>
      <c r="BE999" s="64">
        <f>[1]!Contratacion2023[[#This Row],[VALOR TOTAL DEL CONTRATO]]-[1]!Contratacion2023[[#This Row],[VALOR VIGENTE]]</f>
        <v>0</v>
      </c>
      <c r="BJ999" s="51"/>
      <c r="BL999" s="73"/>
      <c r="BM999" s="51"/>
    </row>
    <row r="1000" spans="1:65" x14ac:dyDescent="0.25">
      <c r="A1000" s="53"/>
      <c r="H1000" s="203"/>
      <c r="I1000" s="57"/>
      <c r="K1000" s="58"/>
      <c r="L1000" s="59"/>
      <c r="N1000" s="59"/>
      <c r="O1000" s="61"/>
      <c r="P1000" s="55"/>
      <c r="Q1000" s="57"/>
      <c r="R1000" s="62"/>
      <c r="T1000" s="63"/>
      <c r="U1000" s="123">
        <f>([1]!Contratacion2023[[#This Row],[FECHA FINALIZACION INICIAL]]-[1]!Contratacion2023[[#This Row],[FECHA DE INICIO (SECOP)]])/30</f>
        <v>0</v>
      </c>
      <c r="V1000" s="64"/>
      <c r="W1000" s="27"/>
      <c r="X1000" s="65"/>
      <c r="Y1000" s="65"/>
      <c r="Z1000" s="66"/>
      <c r="AA1000" s="67"/>
      <c r="AB1000" s="67"/>
      <c r="AC1000" s="68"/>
      <c r="AD1000" s="67"/>
      <c r="AE1000" s="72"/>
      <c r="AF1000" s="34"/>
      <c r="AG1000" s="69"/>
      <c r="AH1000" s="37"/>
      <c r="AI1000" s="37"/>
      <c r="AJ1000" s="37"/>
      <c r="AM1000" s="38"/>
      <c r="AN1000" s="38"/>
      <c r="AO1000" s="38"/>
      <c r="AQ1000" s="145"/>
      <c r="AR1000" s="72"/>
      <c r="AS1000" s="145"/>
      <c r="AX1000" s="75">
        <f>IF([1]!Contratacion2023[[#This Row],[ADICIÓN/PRÓRROGA]]="NO","N/A",[1]!Contratacion2023[[#This Row],[FECHA FIN PRORROGA]])</f>
        <v>0</v>
      </c>
      <c r="BB1000" s="283"/>
      <c r="BE1000" s="64">
        <f>[1]!Contratacion2023[[#This Row],[VALOR TOTAL DEL CONTRATO]]-[1]!Contratacion2023[[#This Row],[VALOR VIGENTE]]</f>
        <v>0</v>
      </c>
      <c r="BJ1000" s="51"/>
      <c r="BL1000" s="73"/>
      <c r="BM1000" s="51"/>
    </row>
    <row r="1001" spans="1:65" x14ac:dyDescent="0.25">
      <c r="A1001" s="53"/>
      <c r="H1001" s="203"/>
      <c r="I1001" s="57"/>
      <c r="K1001" s="58"/>
      <c r="L1001" s="59"/>
      <c r="N1001" s="59"/>
      <c r="O1001" s="61"/>
      <c r="P1001" s="55"/>
      <c r="Q1001" s="57"/>
      <c r="R1001" s="62"/>
      <c r="T1001" s="63"/>
      <c r="U1001" s="123">
        <f>([1]!Contratacion2023[[#This Row],[FECHA FINALIZACION INICIAL]]-[1]!Contratacion2023[[#This Row],[FECHA DE INICIO (SECOP)]])/30</f>
        <v>0</v>
      </c>
      <c r="V1001" s="64"/>
      <c r="W1001" s="27"/>
      <c r="X1001" s="65"/>
      <c r="Y1001" s="65"/>
      <c r="Z1001" s="66"/>
      <c r="AA1001" s="67"/>
      <c r="AB1001" s="67"/>
      <c r="AC1001" s="68"/>
      <c r="AD1001" s="67"/>
      <c r="AE1001" s="72"/>
      <c r="AF1001" s="34"/>
      <c r="AG1001" s="69"/>
      <c r="AH1001" s="37"/>
      <c r="AI1001" s="37"/>
      <c r="AJ1001" s="37"/>
      <c r="AM1001" s="38"/>
      <c r="AN1001" s="38"/>
      <c r="AO1001" s="38"/>
      <c r="AQ1001" s="145"/>
      <c r="AR1001" s="72"/>
      <c r="AS1001" s="145"/>
      <c r="AX1001" s="75">
        <f>IF([1]!Contratacion2023[[#This Row],[ADICIÓN/PRÓRROGA]]="NO","N/A",[1]!Contratacion2023[[#This Row],[FECHA FIN PRORROGA]])</f>
        <v>0</v>
      </c>
      <c r="BB1001" s="283"/>
      <c r="BE1001" s="64">
        <f>[1]!Contratacion2023[[#This Row],[VALOR TOTAL DEL CONTRATO]]-[1]!Contratacion2023[[#This Row],[VALOR VIGENTE]]</f>
        <v>0</v>
      </c>
      <c r="BJ1001" s="51"/>
      <c r="BL1001" s="73"/>
      <c r="BM1001" s="51"/>
    </row>
    <row r="1002" spans="1:65" x14ac:dyDescent="0.25">
      <c r="A1002" s="53"/>
      <c r="H1002" s="203"/>
      <c r="I1002" s="57"/>
      <c r="K1002" s="58"/>
      <c r="L1002" s="59"/>
      <c r="N1002" s="59"/>
      <c r="O1002" s="61"/>
      <c r="P1002" s="55"/>
      <c r="Q1002" s="57"/>
      <c r="R1002" s="62"/>
      <c r="T1002" s="63"/>
      <c r="U1002" s="123">
        <f>([1]!Contratacion2023[[#This Row],[FECHA FINALIZACION INICIAL]]-[1]!Contratacion2023[[#This Row],[FECHA DE INICIO (SECOP)]])/30</f>
        <v>0</v>
      </c>
      <c r="V1002" s="64"/>
      <c r="W1002" s="27"/>
      <c r="X1002" s="65"/>
      <c r="Y1002" s="65"/>
      <c r="Z1002" s="66"/>
      <c r="AA1002" s="67"/>
      <c r="AB1002" s="67"/>
      <c r="AC1002" s="68"/>
      <c r="AD1002" s="67"/>
      <c r="AE1002" s="72"/>
      <c r="AF1002" s="34"/>
      <c r="AG1002" s="69"/>
      <c r="AH1002" s="37"/>
      <c r="AI1002" s="37"/>
      <c r="AJ1002" s="37"/>
      <c r="AM1002" s="38"/>
      <c r="AN1002" s="38"/>
      <c r="AO1002" s="38"/>
      <c r="AQ1002" s="145"/>
      <c r="AR1002" s="72"/>
      <c r="AS1002" s="145"/>
      <c r="AX1002" s="75">
        <f>IF([1]!Contratacion2023[[#This Row],[ADICIÓN/PRÓRROGA]]="NO","N/A",[1]!Contratacion2023[[#This Row],[FECHA FIN PRORROGA]])</f>
        <v>0</v>
      </c>
      <c r="BB1002" s="283"/>
      <c r="BE1002" s="64">
        <f>[1]!Contratacion2023[[#This Row],[VALOR TOTAL DEL CONTRATO]]-[1]!Contratacion2023[[#This Row],[VALOR VIGENTE]]</f>
        <v>0</v>
      </c>
      <c r="BJ1002" s="51"/>
      <c r="BL1002" s="73"/>
      <c r="BM1002" s="51"/>
    </row>
    <row r="1003" spans="1:65" x14ac:dyDescent="0.25">
      <c r="A1003" s="53"/>
      <c r="H1003" s="203"/>
      <c r="I1003" s="57"/>
      <c r="K1003" s="58"/>
      <c r="L1003" s="59"/>
      <c r="N1003" s="59"/>
      <c r="O1003" s="61"/>
      <c r="P1003" s="55"/>
      <c r="Q1003" s="57"/>
      <c r="R1003" s="62"/>
      <c r="T1003" s="63"/>
      <c r="U1003" s="123">
        <f>([1]!Contratacion2023[[#This Row],[FECHA FINALIZACION INICIAL]]-[1]!Contratacion2023[[#This Row],[FECHA DE INICIO (SECOP)]])/30</f>
        <v>0</v>
      </c>
      <c r="V1003" s="64"/>
      <c r="W1003" s="27"/>
      <c r="X1003" s="65"/>
      <c r="Y1003" s="65"/>
      <c r="Z1003" s="66"/>
      <c r="AA1003" s="67"/>
      <c r="AB1003" s="67"/>
      <c r="AC1003" s="68"/>
      <c r="AD1003" s="67"/>
      <c r="AE1003" s="72"/>
      <c r="AF1003" s="34"/>
      <c r="AG1003" s="69"/>
      <c r="AH1003" s="37"/>
      <c r="AI1003" s="37"/>
      <c r="AJ1003" s="37"/>
      <c r="AM1003" s="38"/>
      <c r="AN1003" s="38"/>
      <c r="AO1003" s="38"/>
      <c r="AQ1003" s="145"/>
      <c r="AR1003" s="72"/>
      <c r="AS1003" s="145"/>
      <c r="AX1003" s="75">
        <f>IF([1]!Contratacion2023[[#This Row],[ADICIÓN/PRÓRROGA]]="NO","N/A",[1]!Contratacion2023[[#This Row],[FECHA FIN PRORROGA]])</f>
        <v>0</v>
      </c>
      <c r="BB1003" s="283"/>
      <c r="BE1003" s="64">
        <f>[1]!Contratacion2023[[#This Row],[VALOR TOTAL DEL CONTRATO]]-[1]!Contratacion2023[[#This Row],[VALOR VIGENTE]]</f>
        <v>0</v>
      </c>
      <c r="BJ1003" s="51"/>
      <c r="BL1003" s="73"/>
      <c r="BM1003" s="51"/>
    </row>
    <row r="1004" spans="1:65" x14ac:dyDescent="0.25">
      <c r="A1004" s="53"/>
      <c r="H1004" s="203"/>
      <c r="I1004" s="57"/>
      <c r="K1004" s="58"/>
      <c r="L1004" s="59"/>
      <c r="N1004" s="59"/>
      <c r="O1004" s="61"/>
      <c r="P1004" s="55"/>
      <c r="Q1004" s="57"/>
      <c r="R1004" s="62"/>
      <c r="T1004" s="63"/>
      <c r="U1004" s="123">
        <f>([1]!Contratacion2023[[#This Row],[FECHA FINALIZACION INICIAL]]-[1]!Contratacion2023[[#This Row],[FECHA DE INICIO (SECOP)]])/30</f>
        <v>0</v>
      </c>
      <c r="V1004" s="64"/>
      <c r="W1004" s="27"/>
      <c r="X1004" s="65"/>
      <c r="Y1004" s="65"/>
      <c r="Z1004" s="66"/>
      <c r="AA1004" s="67"/>
      <c r="AB1004" s="67"/>
      <c r="AC1004" s="68"/>
      <c r="AD1004" s="67"/>
      <c r="AE1004" s="72"/>
      <c r="AF1004" s="34"/>
      <c r="AG1004" s="69"/>
      <c r="AH1004" s="37"/>
      <c r="AI1004" s="37"/>
      <c r="AJ1004" s="37"/>
      <c r="AM1004" s="38"/>
      <c r="AN1004" s="38"/>
      <c r="AO1004" s="38"/>
      <c r="AQ1004" s="145"/>
      <c r="AR1004" s="72"/>
      <c r="AS1004" s="145"/>
      <c r="AX1004" s="75">
        <f>IF([1]!Contratacion2023[[#This Row],[ADICIÓN/PRÓRROGA]]="NO","N/A",[1]!Contratacion2023[[#This Row],[FECHA FIN PRORROGA]])</f>
        <v>0</v>
      </c>
      <c r="BB1004" s="283"/>
      <c r="BE1004" s="64">
        <f>[1]!Contratacion2023[[#This Row],[VALOR TOTAL DEL CONTRATO]]-[1]!Contratacion2023[[#This Row],[VALOR VIGENTE]]</f>
        <v>0</v>
      </c>
      <c r="BJ1004" s="51"/>
      <c r="BL1004" s="73"/>
      <c r="BM1004" s="51"/>
    </row>
    <row r="1005" spans="1:65" x14ac:dyDescent="0.25">
      <c r="A1005" s="53"/>
      <c r="H1005" s="203"/>
      <c r="I1005" s="57"/>
      <c r="K1005" s="58"/>
      <c r="L1005" s="59"/>
      <c r="N1005" s="59"/>
      <c r="O1005" s="61"/>
      <c r="P1005" s="55"/>
      <c r="Q1005" s="57"/>
      <c r="R1005" s="62"/>
      <c r="T1005" s="63"/>
      <c r="U1005" s="123">
        <f>([1]!Contratacion2023[[#This Row],[FECHA FINALIZACION INICIAL]]-[1]!Contratacion2023[[#This Row],[FECHA DE INICIO (SECOP)]])/30</f>
        <v>0</v>
      </c>
      <c r="V1005" s="64"/>
      <c r="W1005" s="27"/>
      <c r="X1005" s="65"/>
      <c r="Y1005" s="65"/>
      <c r="Z1005" s="66"/>
      <c r="AA1005" s="67"/>
      <c r="AB1005" s="67"/>
      <c r="AC1005" s="68"/>
      <c r="AD1005" s="67"/>
      <c r="AE1005" s="72"/>
      <c r="AF1005" s="34"/>
      <c r="AG1005" s="69"/>
      <c r="AH1005" s="37"/>
      <c r="AI1005" s="37"/>
      <c r="AJ1005" s="37"/>
      <c r="AM1005" s="38"/>
      <c r="AN1005" s="38"/>
      <c r="AO1005" s="38"/>
      <c r="AQ1005" s="145"/>
      <c r="AR1005" s="72"/>
      <c r="AS1005" s="145"/>
      <c r="AX1005" s="75">
        <f>IF([1]!Contratacion2023[[#This Row],[ADICIÓN/PRÓRROGA]]="NO","N/A",[1]!Contratacion2023[[#This Row],[FECHA FIN PRORROGA]])</f>
        <v>0</v>
      </c>
      <c r="BB1005" s="283"/>
      <c r="BE1005" s="64">
        <f>[1]!Contratacion2023[[#This Row],[VALOR TOTAL DEL CONTRATO]]-[1]!Contratacion2023[[#This Row],[VALOR VIGENTE]]</f>
        <v>0</v>
      </c>
      <c r="BJ1005" s="51"/>
      <c r="BL1005" s="73"/>
      <c r="BM1005" s="51"/>
    </row>
    <row r="1006" spans="1:65" x14ac:dyDescent="0.25">
      <c r="A1006" s="53"/>
      <c r="H1006" s="203"/>
      <c r="I1006" s="57"/>
      <c r="K1006" s="58"/>
      <c r="L1006" s="59"/>
      <c r="N1006" s="59"/>
      <c r="O1006" s="61"/>
      <c r="P1006" s="55"/>
      <c r="Q1006" s="57"/>
      <c r="R1006" s="62"/>
      <c r="T1006" s="63"/>
      <c r="U1006" s="123">
        <f>([1]!Contratacion2023[[#This Row],[FECHA FINALIZACION INICIAL]]-[1]!Contratacion2023[[#This Row],[FECHA DE INICIO (SECOP)]])/30</f>
        <v>0</v>
      </c>
      <c r="V1006" s="64"/>
      <c r="W1006" s="27"/>
      <c r="X1006" s="65"/>
      <c r="Y1006" s="65"/>
      <c r="Z1006" s="66"/>
      <c r="AA1006" s="67"/>
      <c r="AB1006" s="67"/>
      <c r="AC1006" s="68"/>
      <c r="AD1006" s="67"/>
      <c r="AE1006" s="72"/>
      <c r="AF1006" s="34"/>
      <c r="AG1006" s="69"/>
      <c r="AH1006" s="37"/>
      <c r="AI1006" s="37"/>
      <c r="AJ1006" s="37"/>
      <c r="AM1006" s="38"/>
      <c r="AN1006" s="38"/>
      <c r="AO1006" s="38"/>
      <c r="AQ1006" s="145"/>
      <c r="AR1006" s="72"/>
      <c r="AS1006" s="145"/>
      <c r="AX1006" s="75">
        <f>IF([1]!Contratacion2023[[#This Row],[ADICIÓN/PRÓRROGA]]="NO","N/A",[1]!Contratacion2023[[#This Row],[FECHA FIN PRORROGA]])</f>
        <v>0</v>
      </c>
      <c r="BB1006" s="283"/>
      <c r="BE1006" s="64">
        <f>[1]!Contratacion2023[[#This Row],[VALOR TOTAL DEL CONTRATO]]-[1]!Contratacion2023[[#This Row],[VALOR VIGENTE]]</f>
        <v>0</v>
      </c>
      <c r="BJ1006" s="51"/>
      <c r="BL1006" s="73"/>
      <c r="BM1006" s="51"/>
    </row>
    <row r="1007" spans="1:65" x14ac:dyDescent="0.25">
      <c r="A1007" s="53"/>
      <c r="H1007" s="203"/>
      <c r="I1007" s="57"/>
      <c r="K1007" s="58"/>
      <c r="L1007" s="59"/>
      <c r="N1007" s="59"/>
      <c r="O1007" s="61"/>
      <c r="P1007" s="55"/>
      <c r="Q1007" s="57"/>
      <c r="R1007" s="62"/>
      <c r="T1007" s="63"/>
      <c r="U1007" s="123">
        <f>([1]!Contratacion2023[[#This Row],[FECHA FINALIZACION INICIAL]]-[1]!Contratacion2023[[#This Row],[FECHA DE INICIO (SECOP)]])/30</f>
        <v>0</v>
      </c>
      <c r="V1007" s="64"/>
      <c r="W1007" s="27"/>
      <c r="X1007" s="65"/>
      <c r="Y1007" s="65"/>
      <c r="Z1007" s="66"/>
      <c r="AA1007" s="67"/>
      <c r="AB1007" s="67"/>
      <c r="AC1007" s="68"/>
      <c r="AD1007" s="67"/>
      <c r="AE1007" s="72"/>
      <c r="AF1007" s="34"/>
      <c r="AG1007" s="69"/>
      <c r="AH1007" s="37"/>
      <c r="AI1007" s="37"/>
      <c r="AJ1007" s="37"/>
      <c r="AM1007" s="38"/>
      <c r="AN1007" s="38"/>
      <c r="AO1007" s="38"/>
      <c r="AQ1007" s="145"/>
      <c r="AR1007" s="72"/>
      <c r="AS1007" s="145"/>
      <c r="AX1007" s="75">
        <f>IF([1]!Contratacion2023[[#This Row],[ADICIÓN/PRÓRROGA]]="NO","N/A",[1]!Contratacion2023[[#This Row],[FECHA FIN PRORROGA]])</f>
        <v>0</v>
      </c>
      <c r="BB1007" s="283"/>
      <c r="BE1007" s="64">
        <f>[1]!Contratacion2023[[#This Row],[VALOR TOTAL DEL CONTRATO]]-[1]!Contratacion2023[[#This Row],[VALOR VIGENTE]]</f>
        <v>0</v>
      </c>
      <c r="BJ1007" s="51"/>
      <c r="BL1007" s="73"/>
      <c r="BM1007" s="51"/>
    </row>
    <row r="1008" spans="1:65" x14ac:dyDescent="0.25">
      <c r="A1008" s="53"/>
      <c r="H1008" s="203"/>
      <c r="I1008" s="57"/>
      <c r="K1008" s="58"/>
      <c r="L1008" s="59"/>
      <c r="N1008" s="59"/>
      <c r="O1008" s="61"/>
      <c r="P1008" s="55"/>
      <c r="Q1008" s="57"/>
      <c r="R1008" s="62"/>
      <c r="T1008" s="63"/>
      <c r="U1008" s="123">
        <f>([1]!Contratacion2023[[#This Row],[FECHA FINALIZACION INICIAL]]-[1]!Contratacion2023[[#This Row],[FECHA DE INICIO (SECOP)]])/30</f>
        <v>0</v>
      </c>
      <c r="V1008" s="64"/>
      <c r="W1008" s="27"/>
      <c r="X1008" s="65"/>
      <c r="Y1008" s="65"/>
      <c r="Z1008" s="66"/>
      <c r="AA1008" s="67"/>
      <c r="AB1008" s="67"/>
      <c r="AC1008" s="68"/>
      <c r="AD1008" s="67"/>
      <c r="AE1008" s="72"/>
      <c r="AF1008" s="34"/>
      <c r="AG1008" s="69"/>
      <c r="AH1008" s="37"/>
      <c r="AI1008" s="37"/>
      <c r="AJ1008" s="37"/>
      <c r="AM1008" s="38"/>
      <c r="AN1008" s="38"/>
      <c r="AO1008" s="38"/>
      <c r="AQ1008" s="145"/>
      <c r="AR1008" s="72"/>
      <c r="AS1008" s="145"/>
      <c r="AX1008" s="75">
        <f>IF([1]!Contratacion2023[[#This Row],[ADICIÓN/PRÓRROGA]]="NO","N/A",[1]!Contratacion2023[[#This Row],[FECHA FIN PRORROGA]])</f>
        <v>0</v>
      </c>
      <c r="BB1008" s="283"/>
      <c r="BE1008" s="64">
        <f>[1]!Contratacion2023[[#This Row],[VALOR TOTAL DEL CONTRATO]]-[1]!Contratacion2023[[#This Row],[VALOR VIGENTE]]</f>
        <v>0</v>
      </c>
      <c r="BJ1008" s="51"/>
      <c r="BL1008" s="73"/>
      <c r="BM1008" s="51"/>
    </row>
    <row r="1009" spans="1:65" x14ac:dyDescent="0.25">
      <c r="A1009" s="53"/>
      <c r="H1009" s="203"/>
      <c r="I1009" s="57"/>
      <c r="K1009" s="58"/>
      <c r="L1009" s="59"/>
      <c r="N1009" s="59"/>
      <c r="O1009" s="61"/>
      <c r="P1009" s="55"/>
      <c r="Q1009" s="57"/>
      <c r="R1009" s="62"/>
      <c r="T1009" s="63"/>
      <c r="U1009" s="123">
        <f>([1]!Contratacion2023[[#This Row],[FECHA FINALIZACION INICIAL]]-[1]!Contratacion2023[[#This Row],[FECHA DE INICIO (SECOP)]])/30</f>
        <v>0</v>
      </c>
      <c r="V1009" s="64"/>
      <c r="W1009" s="27"/>
      <c r="X1009" s="65"/>
      <c r="Y1009" s="65"/>
      <c r="Z1009" s="66"/>
      <c r="AA1009" s="67"/>
      <c r="AB1009" s="67"/>
      <c r="AC1009" s="68"/>
      <c r="AD1009" s="67"/>
      <c r="AE1009" s="72"/>
      <c r="AF1009" s="34"/>
      <c r="AG1009" s="69"/>
      <c r="AH1009" s="37"/>
      <c r="AI1009" s="37"/>
      <c r="AJ1009" s="37"/>
      <c r="AM1009" s="38"/>
      <c r="AN1009" s="38"/>
      <c r="AO1009" s="38"/>
      <c r="AQ1009" s="145"/>
      <c r="AR1009" s="72"/>
      <c r="AS1009" s="145"/>
      <c r="AX1009" s="75">
        <f>IF([1]!Contratacion2023[[#This Row],[ADICIÓN/PRÓRROGA]]="NO","N/A",[1]!Contratacion2023[[#This Row],[FECHA FIN PRORROGA]])</f>
        <v>0</v>
      </c>
      <c r="BB1009" s="283"/>
      <c r="BE1009" s="64">
        <f>[1]!Contratacion2023[[#This Row],[VALOR TOTAL DEL CONTRATO]]-[1]!Contratacion2023[[#This Row],[VALOR VIGENTE]]</f>
        <v>0</v>
      </c>
      <c r="BJ1009" s="51"/>
      <c r="BL1009" s="73"/>
      <c r="BM1009" s="51"/>
    </row>
    <row r="1010" spans="1:65" x14ac:dyDescent="0.25">
      <c r="A1010" s="53"/>
      <c r="H1010" s="203"/>
      <c r="I1010" s="57"/>
      <c r="K1010" s="58"/>
      <c r="L1010" s="59"/>
      <c r="N1010" s="59"/>
      <c r="O1010" s="61"/>
      <c r="P1010" s="55"/>
      <c r="Q1010" s="57"/>
      <c r="R1010" s="62"/>
      <c r="T1010" s="63"/>
      <c r="U1010" s="123">
        <f>([1]!Contratacion2023[[#This Row],[FECHA FINALIZACION INICIAL]]-[1]!Contratacion2023[[#This Row],[FECHA DE INICIO (SECOP)]])/30</f>
        <v>0</v>
      </c>
      <c r="V1010" s="64"/>
      <c r="W1010" s="27"/>
      <c r="X1010" s="65"/>
      <c r="Y1010" s="65"/>
      <c r="Z1010" s="66"/>
      <c r="AA1010" s="67"/>
      <c r="AB1010" s="67"/>
      <c r="AC1010" s="68"/>
      <c r="AD1010" s="67"/>
      <c r="AE1010" s="72"/>
      <c r="AF1010" s="34"/>
      <c r="AG1010" s="69"/>
      <c r="AH1010" s="37"/>
      <c r="AI1010" s="37"/>
      <c r="AJ1010" s="37"/>
      <c r="AM1010" s="38"/>
      <c r="AN1010" s="38"/>
      <c r="AO1010" s="38"/>
      <c r="AQ1010" s="145"/>
      <c r="AR1010" s="72"/>
      <c r="AS1010" s="145"/>
      <c r="AX1010" s="75">
        <f>IF([1]!Contratacion2023[[#This Row],[ADICIÓN/PRÓRROGA]]="NO","N/A",[1]!Contratacion2023[[#This Row],[FECHA FIN PRORROGA]])</f>
        <v>0</v>
      </c>
      <c r="BB1010" s="283"/>
      <c r="BE1010" s="64">
        <f>[1]!Contratacion2023[[#This Row],[VALOR TOTAL DEL CONTRATO]]-[1]!Contratacion2023[[#This Row],[VALOR VIGENTE]]</f>
        <v>0</v>
      </c>
      <c r="BJ1010" s="51"/>
      <c r="BL1010" s="73"/>
      <c r="BM1010" s="51"/>
    </row>
    <row r="1011" spans="1:65" x14ac:dyDescent="0.25">
      <c r="A1011" s="53"/>
      <c r="H1011" s="203"/>
      <c r="I1011" s="57"/>
      <c r="K1011" s="58"/>
      <c r="L1011" s="59"/>
      <c r="N1011" s="59"/>
      <c r="O1011" s="61"/>
      <c r="P1011" s="55"/>
      <c r="Q1011" s="57"/>
      <c r="R1011" s="62"/>
      <c r="T1011" s="63"/>
      <c r="U1011" s="123">
        <f>([1]!Contratacion2023[[#This Row],[FECHA FINALIZACION INICIAL]]-[1]!Contratacion2023[[#This Row],[FECHA DE INICIO (SECOP)]])/30</f>
        <v>0</v>
      </c>
      <c r="V1011" s="64"/>
      <c r="W1011" s="27"/>
      <c r="X1011" s="65"/>
      <c r="Y1011" s="65"/>
      <c r="Z1011" s="66"/>
      <c r="AA1011" s="67"/>
      <c r="AB1011" s="67"/>
      <c r="AC1011" s="68"/>
      <c r="AD1011" s="67"/>
      <c r="AE1011" s="72"/>
      <c r="AF1011" s="34"/>
      <c r="AG1011" s="69"/>
      <c r="AH1011" s="37"/>
      <c r="AI1011" s="37"/>
      <c r="AJ1011" s="37"/>
      <c r="AM1011" s="38"/>
      <c r="AN1011" s="38"/>
      <c r="AO1011" s="38"/>
      <c r="AQ1011" s="145"/>
      <c r="AR1011" s="72"/>
      <c r="AS1011" s="145"/>
      <c r="AX1011" s="75">
        <f>IF([1]!Contratacion2023[[#This Row],[ADICIÓN/PRÓRROGA]]="NO","N/A",[1]!Contratacion2023[[#This Row],[FECHA FIN PRORROGA]])</f>
        <v>0</v>
      </c>
      <c r="BB1011" s="283"/>
      <c r="BE1011" s="64">
        <f>[1]!Contratacion2023[[#This Row],[VALOR TOTAL DEL CONTRATO]]-[1]!Contratacion2023[[#This Row],[VALOR VIGENTE]]</f>
        <v>0</v>
      </c>
      <c r="BJ1011" s="51"/>
      <c r="BL1011" s="73"/>
      <c r="BM1011" s="51"/>
    </row>
    <row r="1012" spans="1:65" x14ac:dyDescent="0.25">
      <c r="A1012" s="53"/>
      <c r="H1012" s="203"/>
      <c r="I1012" s="57"/>
      <c r="K1012" s="58"/>
      <c r="L1012" s="59"/>
      <c r="N1012" s="59"/>
      <c r="O1012" s="61"/>
      <c r="P1012" s="55"/>
      <c r="Q1012" s="57"/>
      <c r="R1012" s="62"/>
      <c r="T1012" s="63"/>
      <c r="U1012" s="123">
        <f>([1]!Contratacion2023[[#This Row],[FECHA FINALIZACION INICIAL]]-[1]!Contratacion2023[[#This Row],[FECHA DE INICIO (SECOP)]])/30</f>
        <v>0</v>
      </c>
      <c r="V1012" s="64"/>
      <c r="W1012" s="27"/>
      <c r="X1012" s="65"/>
      <c r="Y1012" s="65"/>
      <c r="Z1012" s="66"/>
      <c r="AA1012" s="67"/>
      <c r="AB1012" s="67"/>
      <c r="AC1012" s="68"/>
      <c r="AD1012" s="67"/>
      <c r="AE1012" s="72"/>
      <c r="AF1012" s="34"/>
      <c r="AG1012" s="69"/>
      <c r="AH1012" s="37"/>
      <c r="AI1012" s="37"/>
      <c r="AJ1012" s="37"/>
      <c r="AM1012" s="38"/>
      <c r="AN1012" s="38"/>
      <c r="AO1012" s="38"/>
      <c r="AQ1012" s="145"/>
      <c r="AR1012" s="72"/>
      <c r="AS1012" s="145"/>
      <c r="AX1012" s="75">
        <f>IF([1]!Contratacion2023[[#This Row],[ADICIÓN/PRÓRROGA]]="NO","N/A",[1]!Contratacion2023[[#This Row],[FECHA FIN PRORROGA]])</f>
        <v>0</v>
      </c>
      <c r="BB1012" s="283"/>
      <c r="BE1012" s="64">
        <f>[1]!Contratacion2023[[#This Row],[VALOR TOTAL DEL CONTRATO]]-[1]!Contratacion2023[[#This Row],[VALOR VIGENTE]]</f>
        <v>0</v>
      </c>
      <c r="BJ1012" s="51"/>
      <c r="BL1012" s="73"/>
      <c r="BM1012" s="51"/>
    </row>
    <row r="1013" spans="1:65" x14ac:dyDescent="0.25">
      <c r="A1013" s="53"/>
      <c r="H1013" s="203"/>
      <c r="I1013" s="57"/>
      <c r="K1013" s="58"/>
      <c r="L1013" s="59"/>
      <c r="N1013" s="59"/>
      <c r="O1013" s="61"/>
      <c r="P1013" s="55"/>
      <c r="Q1013" s="57"/>
      <c r="R1013" s="62"/>
      <c r="T1013" s="63"/>
      <c r="U1013" s="123">
        <f>([1]!Contratacion2023[[#This Row],[FECHA FINALIZACION INICIAL]]-[1]!Contratacion2023[[#This Row],[FECHA DE INICIO (SECOP)]])/30</f>
        <v>0</v>
      </c>
      <c r="V1013" s="64"/>
      <c r="W1013" s="27"/>
      <c r="X1013" s="65"/>
      <c r="Y1013" s="65"/>
      <c r="Z1013" s="66"/>
      <c r="AA1013" s="67"/>
      <c r="AB1013" s="67"/>
      <c r="AC1013" s="68"/>
      <c r="AD1013" s="67"/>
      <c r="AE1013" s="72"/>
      <c r="AF1013" s="34"/>
      <c r="AG1013" s="69"/>
      <c r="AH1013" s="37"/>
      <c r="AI1013" s="37"/>
      <c r="AJ1013" s="37"/>
      <c r="AM1013" s="38"/>
      <c r="AN1013" s="38"/>
      <c r="AO1013" s="38"/>
      <c r="AQ1013" s="145"/>
      <c r="AR1013" s="72"/>
      <c r="AS1013" s="145"/>
      <c r="AX1013" s="75">
        <f>IF([1]!Contratacion2023[[#This Row],[ADICIÓN/PRÓRROGA]]="NO","N/A",[1]!Contratacion2023[[#This Row],[FECHA FIN PRORROGA]])</f>
        <v>0</v>
      </c>
      <c r="BB1013" s="283"/>
      <c r="BE1013" s="64">
        <f>[1]!Contratacion2023[[#This Row],[VALOR TOTAL DEL CONTRATO]]-[1]!Contratacion2023[[#This Row],[VALOR VIGENTE]]</f>
        <v>0</v>
      </c>
      <c r="BJ1013" s="51"/>
      <c r="BL1013" s="73"/>
      <c r="BM1013" s="51"/>
    </row>
    <row r="1014" spans="1:65" x14ac:dyDescent="0.25">
      <c r="A1014" s="53"/>
      <c r="H1014" s="203"/>
      <c r="I1014" s="57"/>
      <c r="K1014" s="58"/>
      <c r="L1014" s="59"/>
      <c r="N1014" s="59"/>
      <c r="O1014" s="61"/>
      <c r="P1014" s="55"/>
      <c r="Q1014" s="57"/>
      <c r="R1014" s="62"/>
      <c r="T1014" s="63"/>
      <c r="U1014" s="123">
        <f>([1]!Contratacion2023[[#This Row],[FECHA FINALIZACION INICIAL]]-[1]!Contratacion2023[[#This Row],[FECHA DE INICIO (SECOP)]])/30</f>
        <v>0</v>
      </c>
      <c r="V1014" s="64"/>
      <c r="W1014" s="27"/>
      <c r="X1014" s="65"/>
      <c r="Y1014" s="65"/>
      <c r="Z1014" s="66"/>
      <c r="AA1014" s="67"/>
      <c r="AB1014" s="67"/>
      <c r="AC1014" s="68"/>
      <c r="AD1014" s="67"/>
      <c r="AE1014" s="72"/>
      <c r="AF1014" s="34"/>
      <c r="AG1014" s="69"/>
      <c r="AH1014" s="37"/>
      <c r="AI1014" s="37"/>
      <c r="AJ1014" s="37"/>
      <c r="AM1014" s="38"/>
      <c r="AN1014" s="38"/>
      <c r="AO1014" s="38"/>
      <c r="AQ1014" s="145"/>
      <c r="AR1014" s="72"/>
      <c r="AS1014" s="145"/>
      <c r="AX1014" s="75">
        <f>IF([1]!Contratacion2023[[#This Row],[ADICIÓN/PRÓRROGA]]="NO","N/A",[1]!Contratacion2023[[#This Row],[FECHA FIN PRORROGA]])</f>
        <v>0</v>
      </c>
      <c r="BB1014" s="283"/>
      <c r="BE1014" s="64">
        <f>[1]!Contratacion2023[[#This Row],[VALOR TOTAL DEL CONTRATO]]-[1]!Contratacion2023[[#This Row],[VALOR VIGENTE]]</f>
        <v>0</v>
      </c>
      <c r="BJ1014" s="51"/>
      <c r="BL1014" s="73"/>
      <c r="BM1014" s="51"/>
    </row>
    <row r="1015" spans="1:65" x14ac:dyDescent="0.25">
      <c r="A1015" s="53"/>
      <c r="H1015" s="203"/>
      <c r="I1015" s="57"/>
      <c r="K1015" s="58"/>
      <c r="L1015" s="59"/>
      <c r="N1015" s="59"/>
      <c r="O1015" s="61"/>
      <c r="P1015" s="55"/>
      <c r="Q1015" s="57"/>
      <c r="R1015" s="62"/>
      <c r="T1015" s="63"/>
      <c r="U1015" s="123">
        <f>([1]!Contratacion2023[[#This Row],[FECHA FINALIZACION INICIAL]]-[1]!Contratacion2023[[#This Row],[FECHA DE INICIO (SECOP)]])/30</f>
        <v>0</v>
      </c>
      <c r="V1015" s="64"/>
      <c r="W1015" s="27"/>
      <c r="X1015" s="65"/>
      <c r="Y1015" s="65"/>
      <c r="Z1015" s="66"/>
      <c r="AA1015" s="67"/>
      <c r="AB1015" s="67"/>
      <c r="AC1015" s="68"/>
      <c r="AD1015" s="67"/>
      <c r="AE1015" s="72"/>
      <c r="AF1015" s="34"/>
      <c r="AG1015" s="69"/>
      <c r="AH1015" s="37"/>
      <c r="AI1015" s="37"/>
      <c r="AJ1015" s="37"/>
      <c r="AM1015" s="38"/>
      <c r="AN1015" s="38"/>
      <c r="AO1015" s="38"/>
      <c r="AQ1015" s="145"/>
      <c r="AR1015" s="72"/>
      <c r="AS1015" s="145"/>
      <c r="AX1015" s="75">
        <f>IF([1]!Contratacion2023[[#This Row],[ADICIÓN/PRÓRROGA]]="NO","N/A",[1]!Contratacion2023[[#This Row],[FECHA FIN PRORROGA]])</f>
        <v>0</v>
      </c>
      <c r="BB1015" s="283"/>
      <c r="BE1015" s="64">
        <f>[1]!Contratacion2023[[#This Row],[VALOR TOTAL DEL CONTRATO]]-[1]!Contratacion2023[[#This Row],[VALOR VIGENTE]]</f>
        <v>0</v>
      </c>
      <c r="BJ1015" s="51"/>
      <c r="BL1015" s="73"/>
      <c r="BM1015" s="51"/>
    </row>
    <row r="1016" spans="1:65" x14ac:dyDescent="0.25">
      <c r="A1016" s="53"/>
      <c r="H1016" s="203"/>
      <c r="I1016" s="57"/>
      <c r="K1016" s="58"/>
      <c r="L1016" s="59"/>
      <c r="N1016" s="59"/>
      <c r="O1016" s="61"/>
      <c r="P1016" s="55"/>
      <c r="Q1016" s="57"/>
      <c r="R1016" s="62"/>
      <c r="T1016" s="63"/>
      <c r="U1016" s="123">
        <f>([1]!Contratacion2023[[#This Row],[FECHA FINALIZACION INICIAL]]-[1]!Contratacion2023[[#This Row],[FECHA DE INICIO (SECOP)]])/30</f>
        <v>0</v>
      </c>
      <c r="V1016" s="64"/>
      <c r="W1016" s="27"/>
      <c r="X1016" s="65"/>
      <c r="Y1016" s="65"/>
      <c r="Z1016" s="66"/>
      <c r="AA1016" s="67"/>
      <c r="AB1016" s="67"/>
      <c r="AC1016" s="68"/>
      <c r="AD1016" s="67"/>
      <c r="AE1016" s="72"/>
      <c r="AF1016" s="34"/>
      <c r="AG1016" s="69"/>
      <c r="AH1016" s="37"/>
      <c r="AI1016" s="37"/>
      <c r="AJ1016" s="37"/>
      <c r="AM1016" s="38"/>
      <c r="AN1016" s="38"/>
      <c r="AO1016" s="38"/>
      <c r="AQ1016" s="145"/>
      <c r="AR1016" s="72"/>
      <c r="AS1016" s="145"/>
      <c r="AX1016" s="75">
        <f>IF([1]!Contratacion2023[[#This Row],[ADICIÓN/PRÓRROGA]]="NO","N/A",[1]!Contratacion2023[[#This Row],[FECHA FIN PRORROGA]])</f>
        <v>0</v>
      </c>
      <c r="BB1016" s="283"/>
      <c r="BE1016" s="64">
        <f>[1]!Contratacion2023[[#This Row],[VALOR TOTAL DEL CONTRATO]]-[1]!Contratacion2023[[#This Row],[VALOR VIGENTE]]</f>
        <v>0</v>
      </c>
      <c r="BJ1016" s="51"/>
      <c r="BL1016" s="73"/>
      <c r="BM1016" s="51"/>
    </row>
    <row r="1017" spans="1:65" x14ac:dyDescent="0.25">
      <c r="A1017" s="53"/>
      <c r="H1017" s="203"/>
      <c r="I1017" s="57"/>
      <c r="K1017" s="58"/>
      <c r="L1017" s="59"/>
      <c r="N1017" s="59"/>
      <c r="O1017" s="61"/>
      <c r="P1017" s="55"/>
      <c r="Q1017" s="57"/>
      <c r="R1017" s="62"/>
      <c r="T1017" s="63"/>
      <c r="U1017" s="123">
        <f>([1]!Contratacion2023[[#This Row],[FECHA FINALIZACION INICIAL]]-[1]!Contratacion2023[[#This Row],[FECHA DE INICIO (SECOP)]])/30</f>
        <v>0</v>
      </c>
      <c r="V1017" s="64"/>
      <c r="W1017" s="27"/>
      <c r="X1017" s="65"/>
      <c r="Y1017" s="65"/>
      <c r="Z1017" s="66"/>
      <c r="AA1017" s="67"/>
      <c r="AB1017" s="67"/>
      <c r="AC1017" s="68"/>
      <c r="AD1017" s="67"/>
      <c r="AE1017" s="72"/>
      <c r="AF1017" s="34"/>
      <c r="AG1017" s="69"/>
      <c r="AH1017" s="37"/>
      <c r="AI1017" s="37"/>
      <c r="AJ1017" s="37"/>
      <c r="AM1017" s="38"/>
      <c r="AN1017" s="38"/>
      <c r="AO1017" s="38"/>
      <c r="AQ1017" s="145"/>
      <c r="AR1017" s="72"/>
      <c r="AS1017" s="145"/>
      <c r="AX1017" s="75">
        <f>IF([1]!Contratacion2023[[#This Row],[ADICIÓN/PRÓRROGA]]="NO","N/A",[1]!Contratacion2023[[#This Row],[FECHA FIN PRORROGA]])</f>
        <v>0</v>
      </c>
      <c r="BB1017" s="283"/>
      <c r="BE1017" s="64">
        <f>[1]!Contratacion2023[[#This Row],[VALOR TOTAL DEL CONTRATO]]-[1]!Contratacion2023[[#This Row],[VALOR VIGENTE]]</f>
        <v>0</v>
      </c>
      <c r="BJ1017" s="51"/>
      <c r="BL1017" s="73"/>
      <c r="BM1017" s="51"/>
    </row>
    <row r="1018" spans="1:65" x14ac:dyDescent="0.25">
      <c r="A1018" s="53"/>
      <c r="H1018" s="203"/>
      <c r="I1018" s="57"/>
      <c r="K1018" s="58"/>
      <c r="L1018" s="59"/>
      <c r="N1018" s="59"/>
      <c r="O1018" s="61"/>
      <c r="P1018" s="55"/>
      <c r="Q1018" s="57"/>
      <c r="R1018" s="62"/>
      <c r="T1018" s="63"/>
      <c r="U1018" s="123">
        <f>([1]!Contratacion2023[[#This Row],[FECHA FINALIZACION INICIAL]]-[1]!Contratacion2023[[#This Row],[FECHA DE INICIO (SECOP)]])/30</f>
        <v>0</v>
      </c>
      <c r="V1018" s="64"/>
      <c r="W1018" s="27"/>
      <c r="X1018" s="65"/>
      <c r="Y1018" s="65"/>
      <c r="Z1018" s="66"/>
      <c r="AA1018" s="67"/>
      <c r="AB1018" s="67"/>
      <c r="AC1018" s="68"/>
      <c r="AD1018" s="67"/>
      <c r="AE1018" s="72"/>
      <c r="AF1018" s="34"/>
      <c r="AG1018" s="69"/>
      <c r="AH1018" s="37"/>
      <c r="AI1018" s="37"/>
      <c r="AJ1018" s="37"/>
      <c r="AM1018" s="38"/>
      <c r="AN1018" s="38"/>
      <c r="AO1018" s="38"/>
      <c r="AQ1018" s="145"/>
      <c r="AR1018" s="72"/>
      <c r="AS1018" s="145"/>
      <c r="AX1018" s="75">
        <f>IF([1]!Contratacion2023[[#This Row],[ADICIÓN/PRÓRROGA]]="NO","N/A",[1]!Contratacion2023[[#This Row],[FECHA FIN PRORROGA]])</f>
        <v>0</v>
      </c>
      <c r="BB1018" s="283"/>
      <c r="BE1018" s="64">
        <f>[1]!Contratacion2023[[#This Row],[VALOR TOTAL DEL CONTRATO]]-[1]!Contratacion2023[[#This Row],[VALOR VIGENTE]]</f>
        <v>0</v>
      </c>
      <c r="BJ1018" s="51"/>
      <c r="BL1018" s="73"/>
      <c r="BM1018" s="51"/>
    </row>
    <row r="1019" spans="1:65" x14ac:dyDescent="0.25">
      <c r="A1019" s="53"/>
      <c r="H1019" s="203"/>
      <c r="I1019" s="57"/>
      <c r="K1019" s="58"/>
      <c r="L1019" s="59"/>
      <c r="N1019" s="59"/>
      <c r="O1019" s="61"/>
      <c r="P1019" s="55"/>
      <c r="Q1019" s="57"/>
      <c r="R1019" s="62"/>
      <c r="T1019" s="63"/>
      <c r="U1019" s="123">
        <f>([1]!Contratacion2023[[#This Row],[FECHA FINALIZACION INICIAL]]-[1]!Contratacion2023[[#This Row],[FECHA DE INICIO (SECOP)]])/30</f>
        <v>0</v>
      </c>
      <c r="V1019" s="64"/>
      <c r="W1019" s="27"/>
      <c r="X1019" s="65"/>
      <c r="Y1019" s="65"/>
      <c r="Z1019" s="66"/>
      <c r="AA1019" s="67"/>
      <c r="AB1019" s="67"/>
      <c r="AC1019" s="68"/>
      <c r="AD1019" s="67"/>
      <c r="AE1019" s="72"/>
      <c r="AF1019" s="34"/>
      <c r="AG1019" s="69"/>
      <c r="AH1019" s="37"/>
      <c r="AI1019" s="37"/>
      <c r="AJ1019" s="37"/>
      <c r="AM1019" s="38"/>
      <c r="AN1019" s="38"/>
      <c r="AO1019" s="38"/>
      <c r="AQ1019" s="145"/>
      <c r="AR1019" s="72"/>
      <c r="AS1019" s="145"/>
      <c r="AX1019" s="75">
        <f>IF([1]!Contratacion2023[[#This Row],[ADICIÓN/PRÓRROGA]]="NO","N/A",[1]!Contratacion2023[[#This Row],[FECHA FIN PRORROGA]])</f>
        <v>0</v>
      </c>
      <c r="BB1019" s="283"/>
      <c r="BE1019" s="64">
        <f>[1]!Contratacion2023[[#This Row],[VALOR TOTAL DEL CONTRATO]]-[1]!Contratacion2023[[#This Row],[VALOR VIGENTE]]</f>
        <v>0</v>
      </c>
      <c r="BJ1019" s="51"/>
      <c r="BL1019" s="73"/>
      <c r="BM1019" s="51"/>
    </row>
    <row r="1020" spans="1:65" x14ac:dyDescent="0.25">
      <c r="A1020" s="53"/>
      <c r="H1020" s="203"/>
      <c r="I1020" s="57"/>
      <c r="K1020" s="58"/>
      <c r="L1020" s="59"/>
      <c r="N1020" s="59"/>
      <c r="O1020" s="61"/>
      <c r="P1020" s="55"/>
      <c r="Q1020" s="57"/>
      <c r="R1020" s="62"/>
      <c r="T1020" s="63"/>
      <c r="U1020" s="123">
        <f>([1]!Contratacion2023[[#This Row],[FECHA FINALIZACION INICIAL]]-[1]!Contratacion2023[[#This Row],[FECHA DE INICIO (SECOP)]])/30</f>
        <v>0</v>
      </c>
      <c r="V1020" s="64"/>
      <c r="W1020" s="27"/>
      <c r="X1020" s="65"/>
      <c r="Y1020" s="65"/>
      <c r="Z1020" s="66"/>
      <c r="AA1020" s="67"/>
      <c r="AB1020" s="67"/>
      <c r="AC1020" s="68"/>
      <c r="AD1020" s="67"/>
      <c r="AE1020" s="72"/>
      <c r="AF1020" s="34"/>
      <c r="AG1020" s="69"/>
      <c r="AH1020" s="37"/>
      <c r="AI1020" s="37"/>
      <c r="AJ1020" s="37"/>
      <c r="AM1020" s="38"/>
      <c r="AN1020" s="38"/>
      <c r="AO1020" s="38"/>
      <c r="AQ1020" s="145"/>
      <c r="AR1020" s="72"/>
      <c r="AS1020" s="145"/>
      <c r="AX1020" s="75">
        <f>IF([1]!Contratacion2023[[#This Row],[ADICIÓN/PRÓRROGA]]="NO","N/A",[1]!Contratacion2023[[#This Row],[FECHA FIN PRORROGA]])</f>
        <v>0</v>
      </c>
      <c r="BB1020" s="283"/>
      <c r="BE1020" s="64">
        <f>[1]!Contratacion2023[[#This Row],[VALOR TOTAL DEL CONTRATO]]-[1]!Contratacion2023[[#This Row],[VALOR VIGENTE]]</f>
        <v>0</v>
      </c>
      <c r="BJ1020" s="51"/>
      <c r="BL1020" s="73"/>
      <c r="BM1020" s="51"/>
    </row>
    <row r="1021" spans="1:65" x14ac:dyDescent="0.25">
      <c r="A1021" s="53"/>
      <c r="H1021" s="203"/>
      <c r="I1021" s="57"/>
      <c r="K1021" s="58"/>
      <c r="L1021" s="59"/>
      <c r="N1021" s="59"/>
      <c r="O1021" s="61"/>
      <c r="P1021" s="55"/>
      <c r="Q1021" s="57"/>
      <c r="R1021" s="62"/>
      <c r="T1021" s="63"/>
      <c r="U1021" s="123">
        <f>([1]!Contratacion2023[[#This Row],[FECHA FINALIZACION INICIAL]]-[1]!Contratacion2023[[#This Row],[FECHA DE INICIO (SECOP)]])/30</f>
        <v>0</v>
      </c>
      <c r="V1021" s="64"/>
      <c r="W1021" s="27"/>
      <c r="X1021" s="65"/>
      <c r="Y1021" s="65"/>
      <c r="Z1021" s="66"/>
      <c r="AA1021" s="67"/>
      <c r="AB1021" s="67"/>
      <c r="AC1021" s="68"/>
      <c r="AD1021" s="67"/>
      <c r="AE1021" s="72"/>
      <c r="AF1021" s="34"/>
      <c r="AG1021" s="69"/>
      <c r="AH1021" s="37"/>
      <c r="AI1021" s="37"/>
      <c r="AJ1021" s="37"/>
      <c r="AM1021" s="38"/>
      <c r="AN1021" s="38"/>
      <c r="AO1021" s="38"/>
      <c r="AQ1021" s="145"/>
      <c r="AR1021" s="72"/>
      <c r="AS1021" s="145"/>
      <c r="AX1021" s="75">
        <f>IF([1]!Contratacion2023[[#This Row],[ADICIÓN/PRÓRROGA]]="NO","N/A",[1]!Contratacion2023[[#This Row],[FECHA FIN PRORROGA]])</f>
        <v>0</v>
      </c>
      <c r="BB1021" s="283"/>
      <c r="BE1021" s="64">
        <f>[1]!Contratacion2023[[#This Row],[VALOR TOTAL DEL CONTRATO]]-[1]!Contratacion2023[[#This Row],[VALOR VIGENTE]]</f>
        <v>0</v>
      </c>
      <c r="BJ1021" s="51"/>
      <c r="BL1021" s="73"/>
      <c r="BM1021" s="51"/>
    </row>
    <row r="1022" spans="1:65" x14ac:dyDescent="0.25">
      <c r="A1022" s="53"/>
      <c r="H1022" s="203"/>
      <c r="I1022" s="57"/>
      <c r="K1022" s="58"/>
      <c r="L1022" s="59"/>
      <c r="N1022" s="59"/>
      <c r="O1022" s="61"/>
      <c r="P1022" s="55"/>
      <c r="Q1022" s="57"/>
      <c r="R1022" s="62"/>
      <c r="T1022" s="63"/>
      <c r="U1022" s="123">
        <f>([1]!Contratacion2023[[#This Row],[FECHA FINALIZACION INICIAL]]-[1]!Contratacion2023[[#This Row],[FECHA DE INICIO (SECOP)]])/30</f>
        <v>0</v>
      </c>
      <c r="V1022" s="64"/>
      <c r="W1022" s="27"/>
      <c r="X1022" s="65"/>
      <c r="Y1022" s="65"/>
      <c r="Z1022" s="66"/>
      <c r="AA1022" s="67"/>
      <c r="AB1022" s="67"/>
      <c r="AC1022" s="68"/>
      <c r="AD1022" s="67"/>
      <c r="AE1022" s="72"/>
      <c r="AF1022" s="34"/>
      <c r="AG1022" s="69"/>
      <c r="AH1022" s="37"/>
      <c r="AI1022" s="37"/>
      <c r="AJ1022" s="37"/>
      <c r="AM1022" s="38"/>
      <c r="AN1022" s="38"/>
      <c r="AO1022" s="38"/>
      <c r="AQ1022" s="145"/>
      <c r="AR1022" s="72"/>
      <c r="AS1022" s="145"/>
      <c r="AX1022" s="75">
        <f>IF([1]!Contratacion2023[[#This Row],[ADICIÓN/PRÓRROGA]]="NO","N/A",[1]!Contratacion2023[[#This Row],[FECHA FIN PRORROGA]])</f>
        <v>0</v>
      </c>
      <c r="BB1022" s="283"/>
      <c r="BE1022" s="64">
        <f>[1]!Contratacion2023[[#This Row],[VALOR TOTAL DEL CONTRATO]]-[1]!Contratacion2023[[#This Row],[VALOR VIGENTE]]</f>
        <v>0</v>
      </c>
      <c r="BJ1022" s="51"/>
      <c r="BL1022" s="73"/>
      <c r="BM1022" s="51"/>
    </row>
    <row r="1023" spans="1:65" x14ac:dyDescent="0.25">
      <c r="A1023" s="53"/>
      <c r="H1023" s="203"/>
      <c r="I1023" s="57"/>
      <c r="K1023" s="58"/>
      <c r="L1023" s="59"/>
      <c r="N1023" s="59"/>
      <c r="O1023" s="61"/>
      <c r="P1023" s="55"/>
      <c r="Q1023" s="57"/>
      <c r="R1023" s="62"/>
      <c r="T1023" s="63"/>
      <c r="U1023" s="123">
        <f>([1]!Contratacion2023[[#This Row],[FECHA FINALIZACION INICIAL]]-[1]!Contratacion2023[[#This Row],[FECHA DE INICIO (SECOP)]])/30</f>
        <v>0</v>
      </c>
      <c r="V1023" s="64"/>
      <c r="W1023" s="27"/>
      <c r="X1023" s="65"/>
      <c r="Y1023" s="65"/>
      <c r="Z1023" s="66"/>
      <c r="AA1023" s="67"/>
      <c r="AB1023" s="67"/>
      <c r="AC1023" s="68"/>
      <c r="AD1023" s="67"/>
      <c r="AE1023" s="72"/>
      <c r="AF1023" s="34"/>
      <c r="AG1023" s="69"/>
      <c r="AH1023" s="37"/>
      <c r="AI1023" s="37"/>
      <c r="AJ1023" s="37"/>
      <c r="AM1023" s="38"/>
      <c r="AN1023" s="38"/>
      <c r="AO1023" s="38"/>
      <c r="AQ1023" s="145"/>
      <c r="AR1023" s="72"/>
      <c r="AS1023" s="145"/>
      <c r="AX1023" s="75">
        <f>IF([1]!Contratacion2023[[#This Row],[ADICIÓN/PRÓRROGA]]="NO","N/A",[1]!Contratacion2023[[#This Row],[FECHA FIN PRORROGA]])</f>
        <v>0</v>
      </c>
      <c r="BB1023" s="283"/>
      <c r="BE1023" s="64">
        <f>[1]!Contratacion2023[[#This Row],[VALOR TOTAL DEL CONTRATO]]-[1]!Contratacion2023[[#This Row],[VALOR VIGENTE]]</f>
        <v>0</v>
      </c>
      <c r="BJ1023" s="51"/>
      <c r="BL1023" s="73"/>
      <c r="BM1023" s="51"/>
    </row>
    <row r="1024" spans="1:65" x14ac:dyDescent="0.25">
      <c r="A1024" s="53"/>
      <c r="H1024" s="203"/>
      <c r="I1024" s="57"/>
      <c r="K1024" s="58"/>
      <c r="L1024" s="59"/>
      <c r="N1024" s="59"/>
      <c r="O1024" s="61"/>
      <c r="P1024" s="55"/>
      <c r="Q1024" s="57"/>
      <c r="R1024" s="62"/>
      <c r="T1024" s="63"/>
      <c r="U1024" s="123">
        <f>([1]!Contratacion2023[[#This Row],[FECHA FINALIZACION INICIAL]]-[1]!Contratacion2023[[#This Row],[FECHA DE INICIO (SECOP)]])/30</f>
        <v>0</v>
      </c>
      <c r="V1024" s="64"/>
      <c r="W1024" s="27"/>
      <c r="X1024" s="65"/>
      <c r="Y1024" s="65"/>
      <c r="Z1024" s="66"/>
      <c r="AA1024" s="67"/>
      <c r="AB1024" s="67"/>
      <c r="AC1024" s="68"/>
      <c r="AD1024" s="67"/>
      <c r="AE1024" s="72"/>
      <c r="AF1024" s="34"/>
      <c r="AG1024" s="69"/>
      <c r="AH1024" s="37"/>
      <c r="AI1024" s="37"/>
      <c r="AJ1024" s="37"/>
      <c r="AM1024" s="38"/>
      <c r="AN1024" s="38"/>
      <c r="AO1024" s="38"/>
      <c r="AQ1024" s="145"/>
      <c r="AR1024" s="72"/>
      <c r="AS1024" s="145"/>
      <c r="AX1024" s="75">
        <f>IF([1]!Contratacion2023[[#This Row],[ADICIÓN/PRÓRROGA]]="NO","N/A",[1]!Contratacion2023[[#This Row],[FECHA FIN PRORROGA]])</f>
        <v>0</v>
      </c>
      <c r="BB1024" s="283"/>
      <c r="BE1024" s="64">
        <f>[1]!Contratacion2023[[#This Row],[VALOR TOTAL DEL CONTRATO]]-[1]!Contratacion2023[[#This Row],[VALOR VIGENTE]]</f>
        <v>0</v>
      </c>
      <c r="BJ1024" s="51"/>
      <c r="BL1024" s="73"/>
      <c r="BM1024" s="51"/>
    </row>
    <row r="1025" spans="1:65" x14ac:dyDescent="0.25">
      <c r="A1025" s="53"/>
      <c r="H1025" s="203"/>
      <c r="I1025" s="57"/>
      <c r="K1025" s="58"/>
      <c r="L1025" s="59"/>
      <c r="N1025" s="59"/>
      <c r="O1025" s="61"/>
      <c r="P1025" s="55"/>
      <c r="Q1025" s="57"/>
      <c r="R1025" s="62"/>
      <c r="T1025" s="63"/>
      <c r="U1025" s="123">
        <f>([1]!Contratacion2023[[#This Row],[FECHA FINALIZACION INICIAL]]-[1]!Contratacion2023[[#This Row],[FECHA DE INICIO (SECOP)]])/30</f>
        <v>0</v>
      </c>
      <c r="V1025" s="64"/>
      <c r="W1025" s="27"/>
      <c r="X1025" s="65"/>
      <c r="Y1025" s="65"/>
      <c r="Z1025" s="66"/>
      <c r="AA1025" s="67"/>
      <c r="AB1025" s="67"/>
      <c r="AC1025" s="68"/>
      <c r="AD1025" s="67"/>
      <c r="AE1025" s="72"/>
      <c r="AF1025" s="34"/>
      <c r="AG1025" s="69"/>
      <c r="AH1025" s="37"/>
      <c r="AI1025" s="37"/>
      <c r="AJ1025" s="37"/>
      <c r="AM1025" s="38"/>
      <c r="AN1025" s="38"/>
      <c r="AO1025" s="38"/>
      <c r="AQ1025" s="145"/>
      <c r="AR1025" s="72"/>
      <c r="AS1025" s="145"/>
      <c r="AX1025" s="75">
        <f>IF([1]!Contratacion2023[[#This Row],[ADICIÓN/PRÓRROGA]]="NO","N/A",[1]!Contratacion2023[[#This Row],[FECHA FIN PRORROGA]])</f>
        <v>0</v>
      </c>
      <c r="BB1025" s="283"/>
      <c r="BE1025" s="64">
        <f>[1]!Contratacion2023[[#This Row],[VALOR TOTAL DEL CONTRATO]]-[1]!Contratacion2023[[#This Row],[VALOR VIGENTE]]</f>
        <v>0</v>
      </c>
      <c r="BJ1025" s="51"/>
      <c r="BL1025" s="73"/>
      <c r="BM1025" s="51"/>
    </row>
    <row r="1026" spans="1:65" x14ac:dyDescent="0.25">
      <c r="A1026" s="53"/>
      <c r="H1026" s="203"/>
      <c r="I1026" s="57"/>
      <c r="K1026" s="58"/>
      <c r="L1026" s="59"/>
      <c r="N1026" s="59"/>
      <c r="O1026" s="61"/>
      <c r="P1026" s="55"/>
      <c r="Q1026" s="57"/>
      <c r="R1026" s="62"/>
      <c r="T1026" s="63"/>
      <c r="U1026" s="123">
        <f>([1]!Contratacion2023[[#This Row],[FECHA FINALIZACION INICIAL]]-[1]!Contratacion2023[[#This Row],[FECHA DE INICIO (SECOP)]])/30</f>
        <v>0</v>
      </c>
      <c r="V1026" s="64"/>
      <c r="W1026" s="27"/>
      <c r="X1026" s="65"/>
      <c r="Y1026" s="65"/>
      <c r="Z1026" s="66"/>
      <c r="AA1026" s="67"/>
      <c r="AB1026" s="67"/>
      <c r="AC1026" s="68"/>
      <c r="AD1026" s="67"/>
      <c r="AE1026" s="72"/>
      <c r="AF1026" s="34"/>
      <c r="AG1026" s="69"/>
      <c r="AH1026" s="37"/>
      <c r="AI1026" s="37"/>
      <c r="AJ1026" s="37"/>
      <c r="AM1026" s="38"/>
      <c r="AN1026" s="38"/>
      <c r="AO1026" s="38"/>
      <c r="AQ1026" s="145"/>
      <c r="AR1026" s="72"/>
      <c r="AS1026" s="145"/>
      <c r="AX1026" s="75">
        <f>IF([1]!Contratacion2023[[#This Row],[ADICIÓN/PRÓRROGA]]="NO","N/A",[1]!Contratacion2023[[#This Row],[FECHA FIN PRORROGA]])</f>
        <v>0</v>
      </c>
      <c r="BB1026" s="283"/>
      <c r="BE1026" s="64">
        <f>[1]!Contratacion2023[[#This Row],[VALOR TOTAL DEL CONTRATO]]-[1]!Contratacion2023[[#This Row],[VALOR VIGENTE]]</f>
        <v>0</v>
      </c>
      <c r="BJ1026" s="51"/>
      <c r="BL1026" s="73"/>
      <c r="BM1026" s="51"/>
    </row>
    <row r="1027" spans="1:65" x14ac:dyDescent="0.25">
      <c r="A1027" s="53"/>
      <c r="H1027" s="203"/>
      <c r="I1027" s="57"/>
      <c r="K1027" s="58"/>
      <c r="L1027" s="59"/>
      <c r="N1027" s="59"/>
      <c r="O1027" s="61"/>
      <c r="P1027" s="55"/>
      <c r="Q1027" s="57"/>
      <c r="R1027" s="62"/>
      <c r="T1027" s="63"/>
      <c r="U1027" s="123">
        <f>([1]!Contratacion2023[[#This Row],[FECHA FINALIZACION INICIAL]]-[1]!Contratacion2023[[#This Row],[FECHA DE INICIO (SECOP)]])/30</f>
        <v>0</v>
      </c>
      <c r="V1027" s="64"/>
      <c r="W1027" s="27"/>
      <c r="X1027" s="65"/>
      <c r="Y1027" s="65"/>
      <c r="Z1027" s="66"/>
      <c r="AA1027" s="67"/>
      <c r="AB1027" s="67"/>
      <c r="AC1027" s="68"/>
      <c r="AD1027" s="67"/>
      <c r="AE1027" s="72"/>
      <c r="AF1027" s="34"/>
      <c r="AG1027" s="69"/>
      <c r="AH1027" s="37"/>
      <c r="AI1027" s="37"/>
      <c r="AJ1027" s="37"/>
      <c r="AM1027" s="38"/>
      <c r="AN1027" s="38"/>
      <c r="AO1027" s="38"/>
      <c r="AQ1027" s="145"/>
      <c r="AR1027" s="72"/>
      <c r="AS1027" s="145"/>
      <c r="AX1027" s="75">
        <f>IF([1]!Contratacion2023[[#This Row],[ADICIÓN/PRÓRROGA]]="NO","N/A",[1]!Contratacion2023[[#This Row],[FECHA FIN PRORROGA]])</f>
        <v>0</v>
      </c>
      <c r="BB1027" s="283"/>
      <c r="BE1027" s="64">
        <f>[1]!Contratacion2023[[#This Row],[VALOR TOTAL DEL CONTRATO]]-[1]!Contratacion2023[[#This Row],[VALOR VIGENTE]]</f>
        <v>0</v>
      </c>
      <c r="BJ1027" s="51"/>
      <c r="BL1027" s="73"/>
      <c r="BM1027" s="51"/>
    </row>
    <row r="1028" spans="1:65" x14ac:dyDescent="0.25">
      <c r="A1028" s="53"/>
      <c r="H1028" s="203"/>
      <c r="I1028" s="57"/>
      <c r="K1028" s="58"/>
      <c r="L1028" s="59"/>
      <c r="N1028" s="59"/>
      <c r="O1028" s="61"/>
      <c r="P1028" s="55"/>
      <c r="Q1028" s="57"/>
      <c r="R1028" s="62"/>
      <c r="T1028" s="63"/>
      <c r="U1028" s="123">
        <f>([1]!Contratacion2023[[#This Row],[FECHA FINALIZACION INICIAL]]-[1]!Contratacion2023[[#This Row],[FECHA DE INICIO (SECOP)]])/30</f>
        <v>0</v>
      </c>
      <c r="V1028" s="64"/>
      <c r="W1028" s="27"/>
      <c r="X1028" s="65"/>
      <c r="Y1028" s="65"/>
      <c r="Z1028" s="66"/>
      <c r="AA1028" s="67"/>
      <c r="AB1028" s="67"/>
      <c r="AC1028" s="68"/>
      <c r="AD1028" s="67"/>
      <c r="AE1028" s="72"/>
      <c r="AF1028" s="34"/>
      <c r="AG1028" s="69"/>
      <c r="AH1028" s="37"/>
      <c r="AI1028" s="37"/>
      <c r="AJ1028" s="37"/>
      <c r="AM1028" s="38"/>
      <c r="AN1028" s="38"/>
      <c r="AO1028" s="38"/>
      <c r="AQ1028" s="145"/>
      <c r="AR1028" s="72"/>
      <c r="AS1028" s="145"/>
      <c r="AX1028" s="75">
        <f>IF([1]!Contratacion2023[[#This Row],[ADICIÓN/PRÓRROGA]]="NO","N/A",[1]!Contratacion2023[[#This Row],[FECHA FIN PRORROGA]])</f>
        <v>0</v>
      </c>
      <c r="BB1028" s="283"/>
      <c r="BE1028" s="64">
        <f>[1]!Contratacion2023[[#This Row],[VALOR TOTAL DEL CONTRATO]]-[1]!Contratacion2023[[#This Row],[VALOR VIGENTE]]</f>
        <v>0</v>
      </c>
      <c r="BJ1028" s="51"/>
      <c r="BL1028" s="73"/>
      <c r="BM1028" s="51"/>
    </row>
    <row r="1029" spans="1:65" x14ac:dyDescent="0.25">
      <c r="A1029" s="53"/>
      <c r="H1029" s="203"/>
      <c r="I1029" s="57"/>
      <c r="K1029" s="58"/>
      <c r="L1029" s="59"/>
      <c r="N1029" s="59"/>
      <c r="O1029" s="61"/>
      <c r="P1029" s="55"/>
      <c r="Q1029" s="57"/>
      <c r="R1029" s="62"/>
      <c r="T1029" s="63"/>
      <c r="U1029" s="123">
        <f>([1]!Contratacion2023[[#This Row],[FECHA FINALIZACION INICIAL]]-[1]!Contratacion2023[[#This Row],[FECHA DE INICIO (SECOP)]])/30</f>
        <v>0</v>
      </c>
      <c r="V1029" s="64"/>
      <c r="W1029" s="27"/>
      <c r="X1029" s="65"/>
      <c r="Y1029" s="65"/>
      <c r="Z1029" s="66"/>
      <c r="AA1029" s="67"/>
      <c r="AB1029" s="67"/>
      <c r="AC1029" s="68"/>
      <c r="AD1029" s="67"/>
      <c r="AE1029" s="72"/>
      <c r="AF1029" s="34"/>
      <c r="AG1029" s="69"/>
      <c r="AH1029" s="37"/>
      <c r="AI1029" s="37"/>
      <c r="AJ1029" s="37"/>
      <c r="AM1029" s="38"/>
      <c r="AN1029" s="38"/>
      <c r="AO1029" s="38"/>
      <c r="AQ1029" s="145"/>
      <c r="AR1029" s="72"/>
      <c r="AS1029" s="145"/>
      <c r="AX1029" s="75">
        <f>IF([1]!Contratacion2023[[#This Row],[ADICIÓN/PRÓRROGA]]="NO","N/A",[1]!Contratacion2023[[#This Row],[FECHA FIN PRORROGA]])</f>
        <v>0</v>
      </c>
      <c r="BB1029" s="283"/>
      <c r="BE1029" s="64">
        <f>[1]!Contratacion2023[[#This Row],[VALOR TOTAL DEL CONTRATO]]-[1]!Contratacion2023[[#This Row],[VALOR VIGENTE]]</f>
        <v>0</v>
      </c>
      <c r="BJ1029" s="51"/>
      <c r="BL1029" s="73"/>
      <c r="BM1029" s="51"/>
    </row>
    <row r="1030" spans="1:65" x14ac:dyDescent="0.25">
      <c r="A1030" s="53"/>
      <c r="H1030" s="203"/>
      <c r="I1030" s="57"/>
      <c r="K1030" s="58"/>
      <c r="L1030" s="59"/>
      <c r="N1030" s="59"/>
      <c r="O1030" s="61"/>
      <c r="P1030" s="55"/>
      <c r="Q1030" s="57"/>
      <c r="R1030" s="62"/>
      <c r="T1030" s="63"/>
      <c r="U1030" s="123">
        <f>([1]!Contratacion2023[[#This Row],[FECHA FINALIZACION INICIAL]]-[1]!Contratacion2023[[#This Row],[FECHA DE INICIO (SECOP)]])/30</f>
        <v>0</v>
      </c>
      <c r="V1030" s="64"/>
      <c r="W1030" s="27"/>
      <c r="X1030" s="65"/>
      <c r="Y1030" s="65"/>
      <c r="Z1030" s="66"/>
      <c r="AA1030" s="67"/>
      <c r="AB1030" s="67"/>
      <c r="AC1030" s="68"/>
      <c r="AD1030" s="67"/>
      <c r="AE1030" s="72"/>
      <c r="AF1030" s="34"/>
      <c r="AG1030" s="69"/>
      <c r="AH1030" s="37"/>
      <c r="AI1030" s="37"/>
      <c r="AJ1030" s="37"/>
      <c r="AM1030" s="38"/>
      <c r="AN1030" s="38"/>
      <c r="AO1030" s="38"/>
      <c r="AQ1030" s="145"/>
      <c r="AR1030" s="72"/>
      <c r="AS1030" s="145"/>
      <c r="AX1030" s="75">
        <f>IF([1]!Contratacion2023[[#This Row],[ADICIÓN/PRÓRROGA]]="NO","N/A",[1]!Contratacion2023[[#This Row],[FECHA FIN PRORROGA]])</f>
        <v>0</v>
      </c>
      <c r="BB1030" s="283"/>
      <c r="BE1030" s="64">
        <f>[1]!Contratacion2023[[#This Row],[VALOR TOTAL DEL CONTRATO]]-[1]!Contratacion2023[[#This Row],[VALOR VIGENTE]]</f>
        <v>0</v>
      </c>
      <c r="BJ1030" s="51"/>
      <c r="BL1030" s="73"/>
      <c r="BM1030" s="51"/>
    </row>
    <row r="1031" spans="1:65" x14ac:dyDescent="0.25">
      <c r="A1031" s="53"/>
      <c r="H1031" s="203"/>
      <c r="I1031" s="57"/>
      <c r="K1031" s="58"/>
      <c r="L1031" s="59"/>
      <c r="N1031" s="59"/>
      <c r="O1031" s="61"/>
      <c r="P1031" s="55"/>
      <c r="Q1031" s="57"/>
      <c r="R1031" s="62"/>
      <c r="T1031" s="63"/>
      <c r="U1031" s="123">
        <f>([1]!Contratacion2023[[#This Row],[FECHA FINALIZACION INICIAL]]-[1]!Contratacion2023[[#This Row],[FECHA DE INICIO (SECOP)]])/30</f>
        <v>0</v>
      </c>
      <c r="V1031" s="64"/>
      <c r="W1031" s="27"/>
      <c r="X1031" s="65"/>
      <c r="Y1031" s="65"/>
      <c r="Z1031" s="66"/>
      <c r="AA1031" s="67"/>
      <c r="AB1031" s="67"/>
      <c r="AC1031" s="68"/>
      <c r="AD1031" s="67"/>
      <c r="AE1031" s="72"/>
      <c r="AF1031" s="34"/>
      <c r="AG1031" s="69"/>
      <c r="AH1031" s="37"/>
      <c r="AI1031" s="37"/>
      <c r="AJ1031" s="37"/>
      <c r="AM1031" s="38"/>
      <c r="AN1031" s="38"/>
      <c r="AO1031" s="38"/>
      <c r="AQ1031" s="145"/>
      <c r="AR1031" s="72"/>
      <c r="AS1031" s="145"/>
      <c r="AX1031" s="75">
        <f>IF([1]!Contratacion2023[[#This Row],[ADICIÓN/PRÓRROGA]]="NO","N/A",[1]!Contratacion2023[[#This Row],[FECHA FIN PRORROGA]])</f>
        <v>0</v>
      </c>
      <c r="BB1031" s="283"/>
      <c r="BE1031" s="64">
        <f>[1]!Contratacion2023[[#This Row],[VALOR TOTAL DEL CONTRATO]]-[1]!Contratacion2023[[#This Row],[VALOR VIGENTE]]</f>
        <v>0</v>
      </c>
      <c r="BJ1031" s="51"/>
      <c r="BL1031" s="73"/>
      <c r="BM1031" s="51"/>
    </row>
    <row r="1032" spans="1:65" x14ac:dyDescent="0.25">
      <c r="A1032" s="53"/>
      <c r="H1032" s="203"/>
      <c r="I1032" s="57"/>
      <c r="K1032" s="58"/>
      <c r="L1032" s="59"/>
      <c r="N1032" s="59"/>
      <c r="O1032" s="61"/>
      <c r="P1032" s="55"/>
      <c r="Q1032" s="57"/>
      <c r="R1032" s="62"/>
      <c r="T1032" s="63"/>
      <c r="U1032" s="123">
        <f>([1]!Contratacion2023[[#This Row],[FECHA FINALIZACION INICIAL]]-[1]!Contratacion2023[[#This Row],[FECHA DE INICIO (SECOP)]])/30</f>
        <v>0</v>
      </c>
      <c r="V1032" s="64"/>
      <c r="W1032" s="27"/>
      <c r="X1032" s="65"/>
      <c r="Y1032" s="65"/>
      <c r="Z1032" s="66"/>
      <c r="AA1032" s="67"/>
      <c r="AB1032" s="67"/>
      <c r="AC1032" s="68"/>
      <c r="AD1032" s="67"/>
      <c r="AE1032" s="72"/>
      <c r="AF1032" s="34"/>
      <c r="AG1032" s="69"/>
      <c r="AH1032" s="37"/>
      <c r="AI1032" s="37"/>
      <c r="AJ1032" s="37"/>
      <c r="AM1032" s="38"/>
      <c r="AN1032" s="38"/>
      <c r="AO1032" s="38"/>
      <c r="AQ1032" s="145"/>
      <c r="AR1032" s="72"/>
      <c r="AS1032" s="145"/>
      <c r="AX1032" s="75">
        <f>IF([1]!Contratacion2023[[#This Row],[ADICIÓN/PRÓRROGA]]="NO","N/A",[1]!Contratacion2023[[#This Row],[FECHA FIN PRORROGA]])</f>
        <v>0</v>
      </c>
      <c r="BB1032" s="283"/>
      <c r="BE1032" s="64">
        <f>[1]!Contratacion2023[[#This Row],[VALOR TOTAL DEL CONTRATO]]-[1]!Contratacion2023[[#This Row],[VALOR VIGENTE]]</f>
        <v>0</v>
      </c>
      <c r="BJ1032" s="51"/>
      <c r="BL1032" s="73"/>
      <c r="BM1032" s="51"/>
    </row>
    <row r="1033" spans="1:65" x14ac:dyDescent="0.25">
      <c r="A1033" s="53"/>
      <c r="H1033" s="203"/>
      <c r="I1033" s="57"/>
      <c r="K1033" s="58"/>
      <c r="L1033" s="59"/>
      <c r="N1033" s="59"/>
      <c r="O1033" s="61"/>
      <c r="P1033" s="55"/>
      <c r="Q1033" s="57"/>
      <c r="R1033" s="62"/>
      <c r="T1033" s="63"/>
      <c r="U1033" s="123">
        <f>([1]!Contratacion2023[[#This Row],[FECHA FINALIZACION INICIAL]]-[1]!Contratacion2023[[#This Row],[FECHA DE INICIO (SECOP)]])/30</f>
        <v>0</v>
      </c>
      <c r="V1033" s="64"/>
      <c r="W1033" s="27"/>
      <c r="X1033" s="65"/>
      <c r="Y1033" s="65"/>
      <c r="Z1033" s="66"/>
      <c r="AA1033" s="67"/>
      <c r="AB1033" s="67"/>
      <c r="AC1033" s="68"/>
      <c r="AD1033" s="67"/>
      <c r="AE1033" s="72"/>
      <c r="AF1033" s="34"/>
      <c r="AG1033" s="69"/>
      <c r="AH1033" s="37"/>
      <c r="AI1033" s="37"/>
      <c r="AJ1033" s="37"/>
      <c r="AM1033" s="38"/>
      <c r="AN1033" s="38"/>
      <c r="AO1033" s="38"/>
      <c r="AQ1033" s="145"/>
      <c r="AR1033" s="72"/>
      <c r="AS1033" s="145"/>
      <c r="AX1033" s="75">
        <f>IF([1]!Contratacion2023[[#This Row],[ADICIÓN/PRÓRROGA]]="NO","N/A",[1]!Contratacion2023[[#This Row],[FECHA FIN PRORROGA]])</f>
        <v>0</v>
      </c>
      <c r="BB1033" s="283"/>
      <c r="BE1033" s="64">
        <f>[1]!Contratacion2023[[#This Row],[VALOR TOTAL DEL CONTRATO]]-[1]!Contratacion2023[[#This Row],[VALOR VIGENTE]]</f>
        <v>0</v>
      </c>
      <c r="BJ1033" s="51"/>
      <c r="BL1033" s="73"/>
      <c r="BM1033" s="51"/>
    </row>
    <row r="1034" spans="1:65" x14ac:dyDescent="0.25">
      <c r="A1034" s="53"/>
      <c r="H1034" s="203"/>
      <c r="I1034" s="57"/>
      <c r="K1034" s="58"/>
      <c r="L1034" s="59"/>
      <c r="N1034" s="59"/>
      <c r="O1034" s="61"/>
      <c r="P1034" s="55"/>
      <c r="Q1034" s="57"/>
      <c r="R1034" s="62"/>
      <c r="T1034" s="63"/>
      <c r="U1034" s="123">
        <f>([1]!Contratacion2023[[#This Row],[FECHA FINALIZACION INICIAL]]-[1]!Contratacion2023[[#This Row],[FECHA DE INICIO (SECOP)]])/30</f>
        <v>0</v>
      </c>
      <c r="V1034" s="64"/>
      <c r="W1034" s="27"/>
      <c r="X1034" s="65"/>
      <c r="Y1034" s="65"/>
      <c r="Z1034" s="66"/>
      <c r="AA1034" s="67"/>
      <c r="AB1034" s="67"/>
      <c r="AC1034" s="68"/>
      <c r="AD1034" s="67"/>
      <c r="AE1034" s="72"/>
      <c r="AF1034" s="34"/>
      <c r="AG1034" s="69"/>
      <c r="AH1034" s="37"/>
      <c r="AI1034" s="37"/>
      <c r="AJ1034" s="37"/>
      <c r="AM1034" s="38"/>
      <c r="AN1034" s="38"/>
      <c r="AO1034" s="38"/>
      <c r="AQ1034" s="145"/>
      <c r="AR1034" s="72"/>
      <c r="AS1034" s="145"/>
      <c r="AX1034" s="75">
        <f>IF([1]!Contratacion2023[[#This Row],[ADICIÓN/PRÓRROGA]]="NO","N/A",[1]!Contratacion2023[[#This Row],[FECHA FIN PRORROGA]])</f>
        <v>0</v>
      </c>
      <c r="BB1034" s="283"/>
      <c r="BE1034" s="64">
        <f>[1]!Contratacion2023[[#This Row],[VALOR TOTAL DEL CONTRATO]]-[1]!Contratacion2023[[#This Row],[VALOR VIGENTE]]</f>
        <v>0</v>
      </c>
      <c r="BJ1034" s="51"/>
      <c r="BL1034" s="73"/>
      <c r="BM1034" s="51"/>
    </row>
    <row r="1035" spans="1:65" x14ac:dyDescent="0.25">
      <c r="A1035" s="53"/>
      <c r="H1035" s="203"/>
      <c r="I1035" s="57"/>
      <c r="K1035" s="58"/>
      <c r="L1035" s="59"/>
      <c r="N1035" s="59"/>
      <c r="O1035" s="61"/>
      <c r="P1035" s="55"/>
      <c r="Q1035" s="57"/>
      <c r="R1035" s="62"/>
      <c r="T1035" s="63"/>
      <c r="U1035" s="123">
        <f>([1]!Contratacion2023[[#This Row],[FECHA FINALIZACION INICIAL]]-[1]!Contratacion2023[[#This Row],[FECHA DE INICIO (SECOP)]])/30</f>
        <v>0</v>
      </c>
      <c r="V1035" s="64"/>
      <c r="W1035" s="27"/>
      <c r="X1035" s="65"/>
      <c r="Y1035" s="65"/>
      <c r="Z1035" s="66"/>
      <c r="AA1035" s="67"/>
      <c r="AB1035" s="67"/>
      <c r="AC1035" s="68"/>
      <c r="AD1035" s="67"/>
      <c r="AE1035" s="72"/>
      <c r="AF1035" s="34"/>
      <c r="AG1035" s="69"/>
      <c r="AH1035" s="37"/>
      <c r="AI1035" s="37"/>
      <c r="AJ1035" s="37"/>
      <c r="AM1035" s="38"/>
      <c r="AN1035" s="38"/>
      <c r="AO1035" s="38"/>
      <c r="AQ1035" s="145"/>
      <c r="AR1035" s="72"/>
      <c r="AS1035" s="145"/>
      <c r="AX1035" s="75">
        <f>IF([1]!Contratacion2023[[#This Row],[ADICIÓN/PRÓRROGA]]="NO","N/A",[1]!Contratacion2023[[#This Row],[FECHA FIN PRORROGA]])</f>
        <v>0</v>
      </c>
      <c r="BB1035" s="283"/>
      <c r="BE1035" s="64">
        <f>[1]!Contratacion2023[[#This Row],[VALOR TOTAL DEL CONTRATO]]-[1]!Contratacion2023[[#This Row],[VALOR VIGENTE]]</f>
        <v>0</v>
      </c>
      <c r="BJ1035" s="51"/>
      <c r="BL1035" s="73"/>
      <c r="BM1035" s="51"/>
    </row>
    <row r="1036" spans="1:65" x14ac:dyDescent="0.25">
      <c r="A1036" s="53"/>
      <c r="H1036" s="203"/>
      <c r="I1036" s="57"/>
      <c r="K1036" s="58"/>
      <c r="L1036" s="59"/>
      <c r="N1036" s="59"/>
      <c r="O1036" s="61"/>
      <c r="P1036" s="55"/>
      <c r="Q1036" s="57"/>
      <c r="R1036" s="62"/>
      <c r="T1036" s="63"/>
      <c r="U1036" s="123">
        <f>([1]!Contratacion2023[[#This Row],[FECHA FINALIZACION INICIAL]]-[1]!Contratacion2023[[#This Row],[FECHA DE INICIO (SECOP)]])/30</f>
        <v>0</v>
      </c>
      <c r="V1036" s="64"/>
      <c r="W1036" s="27"/>
      <c r="X1036" s="65"/>
      <c r="Y1036" s="65"/>
      <c r="Z1036" s="66"/>
      <c r="AA1036" s="67"/>
      <c r="AB1036" s="67"/>
      <c r="AC1036" s="68"/>
      <c r="AD1036" s="67"/>
      <c r="AE1036" s="72"/>
      <c r="AF1036" s="34"/>
      <c r="AG1036" s="69"/>
      <c r="AH1036" s="37"/>
      <c r="AI1036" s="37"/>
      <c r="AJ1036" s="37"/>
      <c r="AM1036" s="38"/>
      <c r="AN1036" s="38"/>
      <c r="AO1036" s="38"/>
      <c r="AQ1036" s="145"/>
      <c r="AR1036" s="72"/>
      <c r="AS1036" s="145"/>
      <c r="AX1036" s="75">
        <f>IF([1]!Contratacion2023[[#This Row],[ADICIÓN/PRÓRROGA]]="NO","N/A",[1]!Contratacion2023[[#This Row],[FECHA FIN PRORROGA]])</f>
        <v>0</v>
      </c>
      <c r="BB1036" s="283"/>
      <c r="BE1036" s="64">
        <f>[1]!Contratacion2023[[#This Row],[VALOR TOTAL DEL CONTRATO]]-[1]!Contratacion2023[[#This Row],[VALOR VIGENTE]]</f>
        <v>0</v>
      </c>
      <c r="BJ1036" s="51"/>
      <c r="BL1036" s="73"/>
      <c r="BM1036" s="51"/>
    </row>
    <row r="1037" spans="1:65" x14ac:dyDescent="0.25">
      <c r="A1037" s="53"/>
      <c r="H1037" s="203"/>
      <c r="I1037" s="57"/>
      <c r="K1037" s="58"/>
      <c r="L1037" s="59"/>
      <c r="N1037" s="59"/>
      <c r="O1037" s="61"/>
      <c r="P1037" s="55"/>
      <c r="Q1037" s="57"/>
      <c r="R1037" s="62"/>
      <c r="T1037" s="63"/>
      <c r="U1037" s="123">
        <f>([1]!Contratacion2023[[#This Row],[FECHA FINALIZACION INICIAL]]-[1]!Contratacion2023[[#This Row],[FECHA DE INICIO (SECOP)]])/30</f>
        <v>0</v>
      </c>
      <c r="V1037" s="64"/>
      <c r="W1037" s="27"/>
      <c r="X1037" s="65"/>
      <c r="Y1037" s="65"/>
      <c r="Z1037" s="66"/>
      <c r="AA1037" s="67"/>
      <c r="AB1037" s="67"/>
      <c r="AC1037" s="68"/>
      <c r="AD1037" s="67"/>
      <c r="AE1037" s="72"/>
      <c r="AF1037" s="34"/>
      <c r="AG1037" s="69"/>
      <c r="AH1037" s="37"/>
      <c r="AI1037" s="37"/>
      <c r="AJ1037" s="37"/>
      <c r="AM1037" s="38"/>
      <c r="AN1037" s="38"/>
      <c r="AO1037" s="38"/>
      <c r="AQ1037" s="145"/>
      <c r="AR1037" s="72"/>
      <c r="AS1037" s="145"/>
      <c r="AX1037" s="75">
        <f>IF([1]!Contratacion2023[[#This Row],[ADICIÓN/PRÓRROGA]]="NO","N/A",[1]!Contratacion2023[[#This Row],[FECHA FIN PRORROGA]])</f>
        <v>0</v>
      </c>
      <c r="BB1037" s="283"/>
      <c r="BE1037" s="64">
        <f>[1]!Contratacion2023[[#This Row],[VALOR TOTAL DEL CONTRATO]]-[1]!Contratacion2023[[#This Row],[VALOR VIGENTE]]</f>
        <v>0</v>
      </c>
      <c r="BJ1037" s="51"/>
      <c r="BL1037" s="73"/>
      <c r="BM1037" s="51"/>
    </row>
    <row r="1038" spans="1:65" x14ac:dyDescent="0.25">
      <c r="A1038" s="53"/>
      <c r="H1038" s="203"/>
      <c r="I1038" s="57"/>
      <c r="K1038" s="58"/>
      <c r="L1038" s="59"/>
      <c r="N1038" s="59"/>
      <c r="O1038" s="61"/>
      <c r="P1038" s="55"/>
      <c r="Q1038" s="57"/>
      <c r="R1038" s="62"/>
      <c r="T1038" s="63"/>
      <c r="U1038" s="123">
        <f>([1]!Contratacion2023[[#This Row],[FECHA FINALIZACION INICIAL]]-[1]!Contratacion2023[[#This Row],[FECHA DE INICIO (SECOP)]])/30</f>
        <v>0</v>
      </c>
      <c r="V1038" s="64"/>
      <c r="W1038" s="27"/>
      <c r="X1038" s="65"/>
      <c r="Y1038" s="65"/>
      <c r="Z1038" s="66"/>
      <c r="AA1038" s="67"/>
      <c r="AB1038" s="67"/>
      <c r="AC1038" s="68"/>
      <c r="AD1038" s="67"/>
      <c r="AE1038" s="72"/>
      <c r="AF1038" s="34"/>
      <c r="AG1038" s="69"/>
      <c r="AH1038" s="37"/>
      <c r="AI1038" s="37"/>
      <c r="AJ1038" s="37"/>
      <c r="AM1038" s="38"/>
      <c r="AN1038" s="38"/>
      <c r="AO1038" s="38"/>
      <c r="AQ1038" s="145"/>
      <c r="AR1038" s="72"/>
      <c r="AS1038" s="145"/>
      <c r="AX1038" s="75">
        <f>IF([1]!Contratacion2023[[#This Row],[ADICIÓN/PRÓRROGA]]="NO","N/A",[1]!Contratacion2023[[#This Row],[FECHA FIN PRORROGA]])</f>
        <v>0</v>
      </c>
      <c r="BB1038" s="283"/>
      <c r="BE1038" s="64">
        <f>[1]!Contratacion2023[[#This Row],[VALOR TOTAL DEL CONTRATO]]-[1]!Contratacion2023[[#This Row],[VALOR VIGENTE]]</f>
        <v>0</v>
      </c>
      <c r="BJ1038" s="51"/>
      <c r="BL1038" s="73"/>
      <c r="BM1038" s="51"/>
    </row>
    <row r="1039" spans="1:65" x14ac:dyDescent="0.25">
      <c r="A1039" s="53"/>
      <c r="H1039" s="203"/>
      <c r="I1039" s="57"/>
      <c r="K1039" s="58"/>
      <c r="L1039" s="59"/>
      <c r="N1039" s="59"/>
      <c r="O1039" s="61"/>
      <c r="P1039" s="55"/>
      <c r="Q1039" s="57"/>
      <c r="R1039" s="62"/>
      <c r="T1039" s="63"/>
      <c r="U1039" s="123">
        <f>([1]!Contratacion2023[[#This Row],[FECHA FINALIZACION INICIAL]]-[1]!Contratacion2023[[#This Row],[FECHA DE INICIO (SECOP)]])/30</f>
        <v>0</v>
      </c>
      <c r="V1039" s="64"/>
      <c r="W1039" s="27"/>
      <c r="X1039" s="65"/>
      <c r="Y1039" s="65"/>
      <c r="Z1039" s="66"/>
      <c r="AA1039" s="67"/>
      <c r="AB1039" s="67"/>
      <c r="AC1039" s="68"/>
      <c r="AD1039" s="67"/>
      <c r="AE1039" s="72"/>
      <c r="AF1039" s="34"/>
      <c r="AG1039" s="69"/>
      <c r="AH1039" s="37"/>
      <c r="AI1039" s="37"/>
      <c r="AJ1039" s="37"/>
      <c r="AM1039" s="38"/>
      <c r="AN1039" s="38"/>
      <c r="AO1039" s="38"/>
      <c r="AQ1039" s="145"/>
      <c r="AR1039" s="72"/>
      <c r="AS1039" s="145"/>
      <c r="AX1039" s="75">
        <f>IF([1]!Contratacion2023[[#This Row],[ADICIÓN/PRÓRROGA]]="NO","N/A",[1]!Contratacion2023[[#This Row],[FECHA FIN PRORROGA]])</f>
        <v>0</v>
      </c>
      <c r="BB1039" s="283"/>
      <c r="BE1039" s="64">
        <f>[1]!Contratacion2023[[#This Row],[VALOR TOTAL DEL CONTRATO]]-[1]!Contratacion2023[[#This Row],[VALOR VIGENTE]]</f>
        <v>0</v>
      </c>
      <c r="BJ1039" s="51"/>
      <c r="BL1039" s="73"/>
      <c r="BM1039" s="51"/>
    </row>
    <row r="1040" spans="1:65" x14ac:dyDescent="0.25">
      <c r="A1040" s="53"/>
      <c r="H1040" s="203"/>
      <c r="I1040" s="57"/>
      <c r="K1040" s="58"/>
      <c r="L1040" s="59"/>
      <c r="N1040" s="59"/>
      <c r="O1040" s="61"/>
      <c r="P1040" s="55"/>
      <c r="Q1040" s="57"/>
      <c r="R1040" s="62"/>
      <c r="T1040" s="63"/>
      <c r="U1040" s="123">
        <f>([1]!Contratacion2023[[#This Row],[FECHA FINALIZACION INICIAL]]-[1]!Contratacion2023[[#This Row],[FECHA DE INICIO (SECOP)]])/30</f>
        <v>0</v>
      </c>
      <c r="V1040" s="64"/>
      <c r="W1040" s="27"/>
      <c r="X1040" s="65"/>
      <c r="Y1040" s="65"/>
      <c r="Z1040" s="66"/>
      <c r="AA1040" s="67"/>
      <c r="AB1040" s="67"/>
      <c r="AC1040" s="68"/>
      <c r="AD1040" s="67"/>
      <c r="AE1040" s="72"/>
      <c r="AF1040" s="34"/>
      <c r="AG1040" s="69"/>
      <c r="AH1040" s="37"/>
      <c r="AI1040" s="37"/>
      <c r="AJ1040" s="37"/>
      <c r="AM1040" s="38"/>
      <c r="AN1040" s="38"/>
      <c r="AO1040" s="38"/>
      <c r="AQ1040" s="145"/>
      <c r="AR1040" s="72"/>
      <c r="AS1040" s="145"/>
      <c r="AX1040" s="75">
        <f>IF([1]!Contratacion2023[[#This Row],[ADICIÓN/PRÓRROGA]]="NO","N/A",[1]!Contratacion2023[[#This Row],[FECHA FIN PRORROGA]])</f>
        <v>0</v>
      </c>
      <c r="BB1040" s="283"/>
      <c r="BE1040" s="64">
        <f>[1]!Contratacion2023[[#This Row],[VALOR TOTAL DEL CONTRATO]]-[1]!Contratacion2023[[#This Row],[VALOR VIGENTE]]</f>
        <v>0</v>
      </c>
      <c r="BJ1040" s="51"/>
      <c r="BL1040" s="73"/>
      <c r="BM1040" s="51"/>
    </row>
    <row r="1041" spans="1:65" x14ac:dyDescent="0.25">
      <c r="A1041" s="53"/>
      <c r="H1041" s="203"/>
      <c r="I1041" s="57"/>
      <c r="K1041" s="58"/>
      <c r="L1041" s="59"/>
      <c r="N1041" s="59"/>
      <c r="O1041" s="61"/>
      <c r="P1041" s="55"/>
      <c r="Q1041" s="57"/>
      <c r="R1041" s="62"/>
      <c r="T1041" s="63"/>
      <c r="U1041" s="123">
        <f>([1]!Contratacion2023[[#This Row],[FECHA FINALIZACION INICIAL]]-[1]!Contratacion2023[[#This Row],[FECHA DE INICIO (SECOP)]])/30</f>
        <v>0</v>
      </c>
      <c r="V1041" s="64"/>
      <c r="W1041" s="27"/>
      <c r="X1041" s="65"/>
      <c r="Y1041" s="65"/>
      <c r="Z1041" s="66"/>
      <c r="AA1041" s="67"/>
      <c r="AB1041" s="67"/>
      <c r="AC1041" s="68"/>
      <c r="AD1041" s="67"/>
      <c r="AE1041" s="72"/>
      <c r="AF1041" s="34"/>
      <c r="AG1041" s="69"/>
      <c r="AH1041" s="37"/>
      <c r="AI1041" s="37"/>
      <c r="AJ1041" s="37"/>
      <c r="AM1041" s="38"/>
      <c r="AN1041" s="38"/>
      <c r="AO1041" s="38"/>
      <c r="AQ1041" s="145"/>
      <c r="AR1041" s="72"/>
      <c r="AS1041" s="145"/>
      <c r="AX1041" s="75">
        <f>IF([1]!Contratacion2023[[#This Row],[ADICIÓN/PRÓRROGA]]="NO","N/A",[1]!Contratacion2023[[#This Row],[FECHA FIN PRORROGA]])</f>
        <v>0</v>
      </c>
      <c r="BB1041" s="283"/>
      <c r="BE1041" s="64">
        <f>[1]!Contratacion2023[[#This Row],[VALOR TOTAL DEL CONTRATO]]-[1]!Contratacion2023[[#This Row],[VALOR VIGENTE]]</f>
        <v>0</v>
      </c>
      <c r="BJ1041" s="51"/>
      <c r="BL1041" s="73"/>
      <c r="BM1041" s="51"/>
    </row>
    <row r="1042" spans="1:65" x14ac:dyDescent="0.25">
      <c r="A1042" s="53"/>
      <c r="H1042" s="203"/>
      <c r="I1042" s="57"/>
      <c r="K1042" s="58"/>
      <c r="L1042" s="59"/>
      <c r="N1042" s="59"/>
      <c r="O1042" s="61"/>
      <c r="P1042" s="55"/>
      <c r="Q1042" s="57"/>
      <c r="R1042" s="62"/>
      <c r="T1042" s="63"/>
      <c r="U1042" s="123">
        <f>([1]!Contratacion2023[[#This Row],[FECHA FINALIZACION INICIAL]]-[1]!Contratacion2023[[#This Row],[FECHA DE INICIO (SECOP)]])/30</f>
        <v>0</v>
      </c>
      <c r="V1042" s="64"/>
      <c r="W1042" s="27"/>
      <c r="X1042" s="65"/>
      <c r="Y1042" s="65"/>
      <c r="Z1042" s="66"/>
      <c r="AA1042" s="67"/>
      <c r="AB1042" s="67"/>
      <c r="AC1042" s="68"/>
      <c r="AD1042" s="67"/>
      <c r="AE1042" s="72"/>
      <c r="AF1042" s="34"/>
      <c r="AG1042" s="69"/>
      <c r="AH1042" s="37"/>
      <c r="AI1042" s="37"/>
      <c r="AJ1042" s="37"/>
      <c r="AM1042" s="38"/>
      <c r="AN1042" s="38"/>
      <c r="AO1042" s="38"/>
      <c r="AQ1042" s="145"/>
      <c r="AR1042" s="72"/>
      <c r="AS1042" s="145"/>
      <c r="AX1042" s="75">
        <f>IF([1]!Contratacion2023[[#This Row],[ADICIÓN/PRÓRROGA]]="NO","N/A",[1]!Contratacion2023[[#This Row],[FECHA FIN PRORROGA]])</f>
        <v>0</v>
      </c>
      <c r="BB1042" s="283"/>
      <c r="BE1042" s="64">
        <f>[1]!Contratacion2023[[#This Row],[VALOR TOTAL DEL CONTRATO]]-[1]!Contratacion2023[[#This Row],[VALOR VIGENTE]]</f>
        <v>0</v>
      </c>
      <c r="BJ1042" s="51"/>
      <c r="BL1042" s="73"/>
      <c r="BM1042" s="51"/>
    </row>
    <row r="1043" spans="1:65" x14ac:dyDescent="0.25">
      <c r="A1043" s="53"/>
      <c r="H1043" s="203"/>
      <c r="I1043" s="57"/>
      <c r="K1043" s="58"/>
      <c r="L1043" s="59"/>
      <c r="N1043" s="59"/>
      <c r="O1043" s="61"/>
      <c r="P1043" s="55"/>
      <c r="Q1043" s="57"/>
      <c r="R1043" s="62"/>
      <c r="T1043" s="63"/>
      <c r="U1043" s="123">
        <f>([1]!Contratacion2023[[#This Row],[FECHA FINALIZACION INICIAL]]-[1]!Contratacion2023[[#This Row],[FECHA DE INICIO (SECOP)]])/30</f>
        <v>0</v>
      </c>
      <c r="V1043" s="64"/>
      <c r="W1043" s="27"/>
      <c r="X1043" s="65"/>
      <c r="Y1043" s="65"/>
      <c r="Z1043" s="66"/>
      <c r="AA1043" s="67"/>
      <c r="AB1043" s="67"/>
      <c r="AC1043" s="68"/>
      <c r="AD1043" s="67"/>
      <c r="AE1043" s="72"/>
      <c r="AF1043" s="34"/>
      <c r="AG1043" s="69"/>
      <c r="AH1043" s="37"/>
      <c r="AI1043" s="37"/>
      <c r="AJ1043" s="37"/>
      <c r="AM1043" s="38"/>
      <c r="AN1043" s="38"/>
      <c r="AO1043" s="38"/>
      <c r="AQ1043" s="145"/>
      <c r="AR1043" s="72"/>
      <c r="AS1043" s="145"/>
      <c r="AX1043" s="75">
        <f>IF([1]!Contratacion2023[[#This Row],[ADICIÓN/PRÓRROGA]]="NO","N/A",[1]!Contratacion2023[[#This Row],[FECHA FIN PRORROGA]])</f>
        <v>0</v>
      </c>
      <c r="BB1043" s="283"/>
      <c r="BE1043" s="64">
        <f>[1]!Contratacion2023[[#This Row],[VALOR TOTAL DEL CONTRATO]]-[1]!Contratacion2023[[#This Row],[VALOR VIGENTE]]</f>
        <v>0</v>
      </c>
      <c r="BJ1043" s="51"/>
      <c r="BL1043" s="73"/>
      <c r="BM1043" s="51"/>
    </row>
    <row r="1044" spans="1:65" x14ac:dyDescent="0.25">
      <c r="A1044" s="53"/>
      <c r="H1044" s="203"/>
      <c r="I1044" s="57"/>
      <c r="K1044" s="58"/>
      <c r="L1044" s="59"/>
      <c r="N1044" s="59"/>
      <c r="O1044" s="61"/>
      <c r="P1044" s="55"/>
      <c r="Q1044" s="57"/>
      <c r="R1044" s="62"/>
      <c r="T1044" s="63"/>
      <c r="U1044" s="123">
        <f>([1]!Contratacion2023[[#This Row],[FECHA FINALIZACION INICIAL]]-[1]!Contratacion2023[[#This Row],[FECHA DE INICIO (SECOP)]])/30</f>
        <v>0</v>
      </c>
      <c r="V1044" s="64"/>
      <c r="W1044" s="27"/>
      <c r="X1044" s="65"/>
      <c r="Y1044" s="65"/>
      <c r="Z1044" s="66"/>
      <c r="AA1044" s="67"/>
      <c r="AB1044" s="67"/>
      <c r="AC1044" s="68"/>
      <c r="AD1044" s="67"/>
      <c r="AE1044" s="72"/>
      <c r="AF1044" s="34"/>
      <c r="AG1044" s="69"/>
      <c r="AH1044" s="37"/>
      <c r="AI1044" s="37"/>
      <c r="AJ1044" s="37"/>
      <c r="AM1044" s="38"/>
      <c r="AN1044" s="38"/>
      <c r="AO1044" s="38"/>
      <c r="AQ1044" s="145"/>
      <c r="AR1044" s="72"/>
      <c r="AS1044" s="145"/>
      <c r="AX1044" s="75">
        <f>IF([1]!Contratacion2023[[#This Row],[ADICIÓN/PRÓRROGA]]="NO","N/A",[1]!Contratacion2023[[#This Row],[FECHA FIN PRORROGA]])</f>
        <v>0</v>
      </c>
      <c r="BB1044" s="283"/>
      <c r="BE1044" s="64">
        <f>[1]!Contratacion2023[[#This Row],[VALOR TOTAL DEL CONTRATO]]-[1]!Contratacion2023[[#This Row],[VALOR VIGENTE]]</f>
        <v>0</v>
      </c>
      <c r="BJ1044" s="51"/>
      <c r="BL1044" s="73"/>
      <c r="BM1044" s="51"/>
    </row>
    <row r="1045" spans="1:65" x14ac:dyDescent="0.25">
      <c r="A1045" s="53"/>
      <c r="H1045" s="203"/>
      <c r="I1045" s="57"/>
      <c r="K1045" s="58"/>
      <c r="L1045" s="59"/>
      <c r="N1045" s="59"/>
      <c r="O1045" s="61"/>
      <c r="P1045" s="55"/>
      <c r="Q1045" s="57"/>
      <c r="R1045" s="62"/>
      <c r="T1045" s="63"/>
      <c r="U1045" s="123">
        <f>([1]!Contratacion2023[[#This Row],[FECHA FINALIZACION INICIAL]]-[1]!Contratacion2023[[#This Row],[FECHA DE INICIO (SECOP)]])/30</f>
        <v>0</v>
      </c>
      <c r="V1045" s="64"/>
      <c r="W1045" s="27"/>
      <c r="X1045" s="65"/>
      <c r="Y1045" s="65"/>
      <c r="Z1045" s="66"/>
      <c r="AA1045" s="67"/>
      <c r="AB1045" s="67"/>
      <c r="AC1045" s="68"/>
      <c r="AD1045" s="67"/>
      <c r="AE1045" s="72"/>
      <c r="AF1045" s="34"/>
      <c r="AG1045" s="69"/>
      <c r="AH1045" s="37"/>
      <c r="AI1045" s="37"/>
      <c r="AJ1045" s="37"/>
      <c r="AM1045" s="38"/>
      <c r="AN1045" s="38"/>
      <c r="AO1045" s="38"/>
      <c r="AQ1045" s="145"/>
      <c r="AR1045" s="72"/>
      <c r="AS1045" s="145"/>
      <c r="AX1045" s="75">
        <f>IF([1]!Contratacion2023[[#This Row],[ADICIÓN/PRÓRROGA]]="NO","N/A",[1]!Contratacion2023[[#This Row],[FECHA FIN PRORROGA]])</f>
        <v>0</v>
      </c>
      <c r="BB1045" s="283"/>
      <c r="BE1045" s="64">
        <f>[1]!Contratacion2023[[#This Row],[VALOR TOTAL DEL CONTRATO]]-[1]!Contratacion2023[[#This Row],[VALOR VIGENTE]]</f>
        <v>0</v>
      </c>
      <c r="BJ1045" s="51"/>
      <c r="BL1045" s="73"/>
      <c r="BM1045" s="51"/>
    </row>
    <row r="1046" spans="1:65" x14ac:dyDescent="0.25">
      <c r="A1046" s="53"/>
      <c r="H1046" s="203"/>
      <c r="I1046" s="57"/>
      <c r="K1046" s="58"/>
      <c r="L1046" s="59"/>
      <c r="N1046" s="59"/>
      <c r="O1046" s="61"/>
      <c r="P1046" s="55"/>
      <c r="Q1046" s="57"/>
      <c r="R1046" s="62"/>
      <c r="T1046" s="63"/>
      <c r="U1046" s="123">
        <f>([1]!Contratacion2023[[#This Row],[FECHA FINALIZACION INICIAL]]-[1]!Contratacion2023[[#This Row],[FECHA DE INICIO (SECOP)]])/30</f>
        <v>0</v>
      </c>
      <c r="V1046" s="64"/>
      <c r="W1046" s="27"/>
      <c r="X1046" s="65"/>
      <c r="Y1046" s="65"/>
      <c r="Z1046" s="66"/>
      <c r="AA1046" s="67"/>
      <c r="AB1046" s="67"/>
      <c r="AC1046" s="68"/>
      <c r="AD1046" s="67"/>
      <c r="AE1046" s="72"/>
      <c r="AF1046" s="34"/>
      <c r="AG1046" s="69"/>
      <c r="AH1046" s="37"/>
      <c r="AI1046" s="37"/>
      <c r="AJ1046" s="37"/>
      <c r="AM1046" s="38"/>
      <c r="AN1046" s="38"/>
      <c r="AO1046" s="38"/>
      <c r="AQ1046" s="145"/>
      <c r="AR1046" s="72"/>
      <c r="AS1046" s="145"/>
      <c r="AX1046" s="75">
        <f>IF([1]!Contratacion2023[[#This Row],[ADICIÓN/PRÓRROGA]]="NO","N/A",[1]!Contratacion2023[[#This Row],[FECHA FIN PRORROGA]])</f>
        <v>0</v>
      </c>
      <c r="BB1046" s="283"/>
      <c r="BE1046" s="64">
        <f>[1]!Contratacion2023[[#This Row],[VALOR TOTAL DEL CONTRATO]]-[1]!Contratacion2023[[#This Row],[VALOR VIGENTE]]</f>
        <v>0</v>
      </c>
      <c r="BJ1046" s="51"/>
      <c r="BL1046" s="73"/>
      <c r="BM1046" s="51"/>
    </row>
    <row r="1047" spans="1:65" x14ac:dyDescent="0.25">
      <c r="A1047" s="53"/>
      <c r="H1047" s="203"/>
      <c r="I1047" s="57"/>
      <c r="K1047" s="58"/>
      <c r="L1047" s="59"/>
      <c r="N1047" s="59"/>
      <c r="O1047" s="61"/>
      <c r="P1047" s="55"/>
      <c r="Q1047" s="57"/>
      <c r="R1047" s="62"/>
      <c r="T1047" s="63"/>
      <c r="U1047" s="123">
        <f>([1]!Contratacion2023[[#This Row],[FECHA FINALIZACION INICIAL]]-[1]!Contratacion2023[[#This Row],[FECHA DE INICIO (SECOP)]])/30</f>
        <v>0</v>
      </c>
      <c r="V1047" s="64"/>
      <c r="W1047" s="27"/>
      <c r="X1047" s="65"/>
      <c r="Y1047" s="65"/>
      <c r="Z1047" s="66"/>
      <c r="AA1047" s="67"/>
      <c r="AB1047" s="67"/>
      <c r="AC1047" s="68"/>
      <c r="AD1047" s="67"/>
      <c r="AE1047" s="72"/>
      <c r="AF1047" s="34"/>
      <c r="AG1047" s="69"/>
      <c r="AH1047" s="37"/>
      <c r="AI1047" s="37"/>
      <c r="AJ1047" s="37"/>
      <c r="AM1047" s="38"/>
      <c r="AN1047" s="38"/>
      <c r="AO1047" s="38"/>
      <c r="AQ1047" s="145"/>
      <c r="AR1047" s="72"/>
      <c r="AS1047" s="145"/>
      <c r="AX1047" s="75">
        <f>IF([1]!Contratacion2023[[#This Row],[ADICIÓN/PRÓRROGA]]="NO","N/A",[1]!Contratacion2023[[#This Row],[FECHA FIN PRORROGA]])</f>
        <v>0</v>
      </c>
      <c r="BB1047" s="283"/>
      <c r="BE1047" s="64">
        <f>[1]!Contratacion2023[[#This Row],[VALOR TOTAL DEL CONTRATO]]-[1]!Contratacion2023[[#This Row],[VALOR VIGENTE]]</f>
        <v>0</v>
      </c>
      <c r="BJ1047" s="51"/>
      <c r="BL1047" s="73"/>
      <c r="BM1047" s="51"/>
    </row>
    <row r="1048" spans="1:65" x14ac:dyDescent="0.25">
      <c r="A1048" s="53"/>
      <c r="H1048" s="203"/>
      <c r="I1048" s="57"/>
      <c r="K1048" s="58"/>
      <c r="L1048" s="59"/>
      <c r="N1048" s="59"/>
      <c r="O1048" s="61"/>
      <c r="P1048" s="55"/>
      <c r="Q1048" s="57"/>
      <c r="R1048" s="62"/>
      <c r="T1048" s="63"/>
      <c r="U1048" s="123">
        <f>([1]!Contratacion2023[[#This Row],[FECHA FINALIZACION INICIAL]]-[1]!Contratacion2023[[#This Row],[FECHA DE INICIO (SECOP)]])/30</f>
        <v>0</v>
      </c>
      <c r="V1048" s="64"/>
      <c r="W1048" s="27"/>
      <c r="X1048" s="65"/>
      <c r="Y1048" s="65"/>
      <c r="Z1048" s="66"/>
      <c r="AA1048" s="67"/>
      <c r="AB1048" s="67"/>
      <c r="AC1048" s="68"/>
      <c r="AD1048" s="67"/>
      <c r="AE1048" s="72"/>
      <c r="AF1048" s="34"/>
      <c r="AG1048" s="69"/>
      <c r="AH1048" s="37"/>
      <c r="AI1048" s="37"/>
      <c r="AJ1048" s="37"/>
      <c r="AM1048" s="38"/>
      <c r="AN1048" s="38"/>
      <c r="AO1048" s="38"/>
      <c r="AQ1048" s="145"/>
      <c r="AR1048" s="72"/>
      <c r="AS1048" s="145"/>
      <c r="AX1048" s="75">
        <f>IF([1]!Contratacion2023[[#This Row],[ADICIÓN/PRÓRROGA]]="NO","N/A",[1]!Contratacion2023[[#This Row],[FECHA FIN PRORROGA]])</f>
        <v>0</v>
      </c>
      <c r="BB1048" s="283"/>
      <c r="BE1048" s="64">
        <f>[1]!Contratacion2023[[#This Row],[VALOR TOTAL DEL CONTRATO]]-[1]!Contratacion2023[[#This Row],[VALOR VIGENTE]]</f>
        <v>0</v>
      </c>
      <c r="BJ1048" s="51"/>
      <c r="BL1048" s="73"/>
      <c r="BM1048" s="51"/>
    </row>
    <row r="1049" spans="1:65" x14ac:dyDescent="0.25">
      <c r="A1049" s="53"/>
      <c r="H1049" s="203"/>
      <c r="I1049" s="57"/>
      <c r="K1049" s="58"/>
      <c r="L1049" s="59"/>
      <c r="N1049" s="59"/>
      <c r="O1049" s="61"/>
      <c r="P1049" s="55"/>
      <c r="Q1049" s="57"/>
      <c r="R1049" s="62"/>
      <c r="T1049" s="63"/>
      <c r="U1049" s="123">
        <f>([1]!Contratacion2023[[#This Row],[FECHA FINALIZACION INICIAL]]-[1]!Contratacion2023[[#This Row],[FECHA DE INICIO (SECOP)]])/30</f>
        <v>0</v>
      </c>
      <c r="V1049" s="64"/>
      <c r="W1049" s="27"/>
      <c r="X1049" s="65"/>
      <c r="Y1049" s="65"/>
      <c r="Z1049" s="66"/>
      <c r="AA1049" s="67"/>
      <c r="AB1049" s="67"/>
      <c r="AC1049" s="68"/>
      <c r="AD1049" s="67"/>
      <c r="AE1049" s="72"/>
      <c r="AF1049" s="34"/>
      <c r="AG1049" s="69"/>
      <c r="AH1049" s="37"/>
      <c r="AI1049" s="37"/>
      <c r="AJ1049" s="37"/>
      <c r="AM1049" s="38"/>
      <c r="AN1049" s="38"/>
      <c r="AO1049" s="38"/>
      <c r="AQ1049" s="145"/>
      <c r="AR1049" s="72"/>
      <c r="AS1049" s="145"/>
      <c r="AX1049" s="75">
        <f>IF([1]!Contratacion2023[[#This Row],[ADICIÓN/PRÓRROGA]]="NO","N/A",[1]!Contratacion2023[[#This Row],[FECHA FIN PRORROGA]])</f>
        <v>0</v>
      </c>
      <c r="BB1049" s="283"/>
      <c r="BE1049" s="64">
        <f>[1]!Contratacion2023[[#This Row],[VALOR TOTAL DEL CONTRATO]]-[1]!Contratacion2023[[#This Row],[VALOR VIGENTE]]</f>
        <v>0</v>
      </c>
      <c r="BJ1049" s="51"/>
      <c r="BL1049" s="73"/>
      <c r="BM1049" s="51"/>
    </row>
    <row r="1050" spans="1:65" x14ac:dyDescent="0.25">
      <c r="A1050" s="53"/>
      <c r="H1050" s="203"/>
      <c r="I1050" s="57"/>
      <c r="K1050" s="58"/>
      <c r="L1050" s="59"/>
      <c r="N1050" s="59"/>
      <c r="O1050" s="61"/>
      <c r="P1050" s="55"/>
      <c r="Q1050" s="57"/>
      <c r="R1050" s="62"/>
      <c r="T1050" s="63"/>
      <c r="U1050" s="123">
        <f>([1]!Contratacion2023[[#This Row],[FECHA FINALIZACION INICIAL]]-[1]!Contratacion2023[[#This Row],[FECHA DE INICIO (SECOP)]])/30</f>
        <v>0</v>
      </c>
      <c r="V1050" s="64"/>
      <c r="W1050" s="27"/>
      <c r="X1050" s="65"/>
      <c r="Y1050" s="65"/>
      <c r="Z1050" s="66"/>
      <c r="AA1050" s="67"/>
      <c r="AB1050" s="67"/>
      <c r="AC1050" s="68"/>
      <c r="AD1050" s="67"/>
      <c r="AE1050" s="72"/>
      <c r="AF1050" s="34"/>
      <c r="AG1050" s="69"/>
      <c r="AH1050" s="37"/>
      <c r="AI1050" s="37"/>
      <c r="AJ1050" s="37"/>
      <c r="AM1050" s="38"/>
      <c r="AN1050" s="38"/>
      <c r="AO1050" s="38"/>
      <c r="AQ1050" s="145"/>
      <c r="AR1050" s="72"/>
      <c r="AS1050" s="145"/>
      <c r="AX1050" s="75">
        <f>IF([1]!Contratacion2023[[#This Row],[ADICIÓN/PRÓRROGA]]="NO","N/A",[1]!Contratacion2023[[#This Row],[FECHA FIN PRORROGA]])</f>
        <v>0</v>
      </c>
      <c r="BB1050" s="283"/>
      <c r="BE1050" s="64">
        <f>[1]!Contratacion2023[[#This Row],[VALOR TOTAL DEL CONTRATO]]-[1]!Contratacion2023[[#This Row],[VALOR VIGENTE]]</f>
        <v>0</v>
      </c>
      <c r="BJ1050" s="51"/>
      <c r="BL1050" s="73"/>
      <c r="BM1050" s="51"/>
    </row>
    <row r="1051" spans="1:65" x14ac:dyDescent="0.25">
      <c r="A1051" s="53"/>
      <c r="H1051" s="203"/>
      <c r="I1051" s="57"/>
      <c r="K1051" s="58"/>
      <c r="L1051" s="59"/>
      <c r="N1051" s="59"/>
      <c r="O1051" s="61"/>
      <c r="P1051" s="55"/>
      <c r="Q1051" s="57"/>
      <c r="R1051" s="62"/>
      <c r="T1051" s="63"/>
      <c r="U1051" s="123">
        <f>([1]!Contratacion2023[[#This Row],[FECHA FINALIZACION INICIAL]]-[1]!Contratacion2023[[#This Row],[FECHA DE INICIO (SECOP)]])/30</f>
        <v>0</v>
      </c>
      <c r="V1051" s="64"/>
      <c r="W1051" s="27"/>
      <c r="X1051" s="65"/>
      <c r="Y1051" s="65"/>
      <c r="Z1051" s="66"/>
      <c r="AA1051" s="67"/>
      <c r="AB1051" s="67"/>
      <c r="AC1051" s="68"/>
      <c r="AD1051" s="67"/>
      <c r="AE1051" s="72"/>
      <c r="AF1051" s="34"/>
      <c r="AG1051" s="69"/>
      <c r="AH1051" s="37"/>
      <c r="AI1051" s="37"/>
      <c r="AJ1051" s="37"/>
      <c r="AM1051" s="38"/>
      <c r="AN1051" s="38"/>
      <c r="AO1051" s="38"/>
      <c r="AQ1051" s="145"/>
      <c r="AR1051" s="72"/>
      <c r="AS1051" s="145"/>
      <c r="AX1051" s="75">
        <f>IF([1]!Contratacion2023[[#This Row],[ADICIÓN/PRÓRROGA]]="NO","N/A",[1]!Contratacion2023[[#This Row],[FECHA FIN PRORROGA]])</f>
        <v>0</v>
      </c>
      <c r="BB1051" s="283"/>
      <c r="BE1051" s="64">
        <f>[1]!Contratacion2023[[#This Row],[VALOR TOTAL DEL CONTRATO]]-[1]!Contratacion2023[[#This Row],[VALOR VIGENTE]]</f>
        <v>0</v>
      </c>
      <c r="BJ1051" s="51"/>
      <c r="BL1051" s="73"/>
      <c r="BM1051" s="51"/>
    </row>
    <row r="1052" spans="1:65" x14ac:dyDescent="0.25">
      <c r="A1052" s="53"/>
      <c r="H1052" s="203"/>
      <c r="I1052" s="57"/>
      <c r="K1052" s="58"/>
      <c r="L1052" s="59"/>
      <c r="N1052" s="59"/>
      <c r="O1052" s="61"/>
      <c r="P1052" s="55"/>
      <c r="Q1052" s="57"/>
      <c r="R1052" s="62"/>
      <c r="T1052" s="63"/>
      <c r="U1052" s="123">
        <f>([1]!Contratacion2023[[#This Row],[FECHA FINALIZACION INICIAL]]-[1]!Contratacion2023[[#This Row],[FECHA DE INICIO (SECOP)]])/30</f>
        <v>0</v>
      </c>
      <c r="V1052" s="64"/>
      <c r="W1052" s="27"/>
      <c r="X1052" s="65"/>
      <c r="Y1052" s="65"/>
      <c r="Z1052" s="66"/>
      <c r="AA1052" s="67"/>
      <c r="AB1052" s="67"/>
      <c r="AC1052" s="68"/>
      <c r="AD1052" s="67"/>
      <c r="AE1052" s="72"/>
      <c r="AF1052" s="34"/>
      <c r="AG1052" s="69"/>
      <c r="AH1052" s="37"/>
      <c r="AI1052" s="37"/>
      <c r="AJ1052" s="37"/>
      <c r="AM1052" s="38"/>
      <c r="AN1052" s="38"/>
      <c r="AO1052" s="38"/>
      <c r="AQ1052" s="145"/>
      <c r="AR1052" s="72"/>
      <c r="AS1052" s="145"/>
      <c r="AX1052" s="75">
        <f>IF([1]!Contratacion2023[[#This Row],[ADICIÓN/PRÓRROGA]]="NO","N/A",[1]!Contratacion2023[[#This Row],[FECHA FIN PRORROGA]])</f>
        <v>0</v>
      </c>
      <c r="BB1052" s="283"/>
      <c r="BE1052" s="64">
        <f>[1]!Contratacion2023[[#This Row],[VALOR TOTAL DEL CONTRATO]]-[1]!Contratacion2023[[#This Row],[VALOR VIGENTE]]</f>
        <v>0</v>
      </c>
      <c r="BJ1052" s="51"/>
      <c r="BL1052" s="73"/>
      <c r="BM1052" s="51"/>
    </row>
    <row r="1053" spans="1:65" x14ac:dyDescent="0.25">
      <c r="A1053" s="53"/>
      <c r="H1053" s="203"/>
      <c r="I1053" s="57"/>
      <c r="K1053" s="58"/>
      <c r="L1053" s="59"/>
      <c r="N1053" s="59"/>
      <c r="O1053" s="61"/>
      <c r="P1053" s="55"/>
      <c r="Q1053" s="57"/>
      <c r="R1053" s="62"/>
      <c r="T1053" s="63"/>
      <c r="U1053" s="123">
        <f>([1]!Contratacion2023[[#This Row],[FECHA FINALIZACION INICIAL]]-[1]!Contratacion2023[[#This Row],[FECHA DE INICIO (SECOP)]])/30</f>
        <v>0</v>
      </c>
      <c r="V1053" s="64"/>
      <c r="W1053" s="27"/>
      <c r="X1053" s="65"/>
      <c r="Y1053" s="65"/>
      <c r="Z1053" s="66"/>
      <c r="AA1053" s="67"/>
      <c r="AB1053" s="67"/>
      <c r="AC1053" s="68"/>
      <c r="AD1053" s="67"/>
      <c r="AE1053" s="72"/>
      <c r="AF1053" s="34"/>
      <c r="AG1053" s="69"/>
      <c r="AH1053" s="37"/>
      <c r="AI1053" s="37"/>
      <c r="AJ1053" s="37"/>
      <c r="AM1053" s="38"/>
      <c r="AN1053" s="38"/>
      <c r="AO1053" s="38"/>
      <c r="AQ1053" s="145"/>
      <c r="AR1053" s="72"/>
      <c r="AS1053" s="145"/>
      <c r="AX1053" s="75">
        <f>IF([1]!Contratacion2023[[#This Row],[ADICIÓN/PRÓRROGA]]="NO","N/A",[1]!Contratacion2023[[#This Row],[FECHA FIN PRORROGA]])</f>
        <v>0</v>
      </c>
      <c r="BB1053" s="283"/>
      <c r="BE1053" s="64">
        <f>[1]!Contratacion2023[[#This Row],[VALOR TOTAL DEL CONTRATO]]-[1]!Contratacion2023[[#This Row],[VALOR VIGENTE]]</f>
        <v>0</v>
      </c>
      <c r="BJ1053" s="51"/>
      <c r="BL1053" s="73"/>
      <c r="BM1053" s="51"/>
    </row>
    <row r="1054" spans="1:65" x14ac:dyDescent="0.25">
      <c r="A1054" s="53"/>
      <c r="H1054" s="203"/>
      <c r="I1054" s="57"/>
      <c r="K1054" s="58"/>
      <c r="L1054" s="59"/>
      <c r="N1054" s="59"/>
      <c r="O1054" s="61"/>
      <c r="P1054" s="55"/>
      <c r="Q1054" s="57"/>
      <c r="R1054" s="62"/>
      <c r="T1054" s="63"/>
      <c r="U1054" s="123">
        <f>([1]!Contratacion2023[[#This Row],[FECHA FINALIZACION INICIAL]]-[1]!Contratacion2023[[#This Row],[FECHA DE INICIO (SECOP)]])/30</f>
        <v>0</v>
      </c>
      <c r="V1054" s="64"/>
      <c r="W1054" s="27"/>
      <c r="X1054" s="65"/>
      <c r="Y1054" s="65"/>
      <c r="Z1054" s="66"/>
      <c r="AA1054" s="67"/>
      <c r="AB1054" s="67"/>
      <c r="AC1054" s="68"/>
      <c r="AD1054" s="67"/>
      <c r="AE1054" s="72"/>
      <c r="AF1054" s="34"/>
      <c r="AG1054" s="69"/>
      <c r="AH1054" s="37"/>
      <c r="AI1054" s="37"/>
      <c r="AJ1054" s="37"/>
      <c r="AM1054" s="38"/>
      <c r="AN1054" s="38"/>
      <c r="AO1054" s="38"/>
      <c r="AQ1054" s="145"/>
      <c r="AR1054" s="72"/>
      <c r="AS1054" s="145"/>
      <c r="AX1054" s="75">
        <f>IF([1]!Contratacion2023[[#This Row],[ADICIÓN/PRÓRROGA]]="NO","N/A",[1]!Contratacion2023[[#This Row],[FECHA FIN PRORROGA]])</f>
        <v>0</v>
      </c>
      <c r="BB1054" s="283"/>
      <c r="BE1054" s="64">
        <f>[1]!Contratacion2023[[#This Row],[VALOR TOTAL DEL CONTRATO]]-[1]!Contratacion2023[[#This Row],[VALOR VIGENTE]]</f>
        <v>0</v>
      </c>
      <c r="BJ1054" s="51"/>
      <c r="BL1054" s="73"/>
      <c r="BM1054" s="51"/>
    </row>
    <row r="1055" spans="1:65" x14ac:dyDescent="0.25">
      <c r="A1055" s="53"/>
      <c r="H1055" s="203"/>
      <c r="I1055" s="57"/>
      <c r="K1055" s="58"/>
      <c r="L1055" s="59"/>
      <c r="N1055" s="59"/>
      <c r="O1055" s="61"/>
      <c r="P1055" s="55"/>
      <c r="Q1055" s="57"/>
      <c r="R1055" s="62"/>
      <c r="T1055" s="63"/>
      <c r="U1055" s="123">
        <f>([1]!Contratacion2023[[#This Row],[FECHA FINALIZACION INICIAL]]-[1]!Contratacion2023[[#This Row],[FECHA DE INICIO (SECOP)]])/30</f>
        <v>0</v>
      </c>
      <c r="V1055" s="64"/>
      <c r="W1055" s="27"/>
      <c r="X1055" s="65"/>
      <c r="Y1055" s="65"/>
      <c r="Z1055" s="66"/>
      <c r="AA1055" s="67"/>
      <c r="AB1055" s="67"/>
      <c r="AC1055" s="68"/>
      <c r="AD1055" s="67"/>
      <c r="AE1055" s="72"/>
      <c r="AF1055" s="34"/>
      <c r="AG1055" s="69"/>
      <c r="AH1055" s="37"/>
      <c r="AI1055" s="37"/>
      <c r="AJ1055" s="37"/>
      <c r="AM1055" s="38"/>
      <c r="AN1055" s="38"/>
      <c r="AO1055" s="38"/>
      <c r="AQ1055" s="145"/>
      <c r="AR1055" s="72"/>
      <c r="AS1055" s="145"/>
      <c r="AX1055" s="75">
        <f>IF([1]!Contratacion2023[[#This Row],[ADICIÓN/PRÓRROGA]]="NO","N/A",[1]!Contratacion2023[[#This Row],[FECHA FIN PRORROGA]])</f>
        <v>0</v>
      </c>
      <c r="BB1055" s="283"/>
      <c r="BE1055" s="64">
        <f>[1]!Contratacion2023[[#This Row],[VALOR TOTAL DEL CONTRATO]]-[1]!Contratacion2023[[#This Row],[VALOR VIGENTE]]</f>
        <v>0</v>
      </c>
      <c r="BJ1055" s="51"/>
      <c r="BL1055" s="73"/>
      <c r="BM1055" s="51"/>
    </row>
    <row r="1056" spans="1:65" x14ac:dyDescent="0.25">
      <c r="A1056" s="53"/>
      <c r="H1056" s="203"/>
      <c r="I1056" s="57"/>
      <c r="K1056" s="58"/>
      <c r="L1056" s="59"/>
      <c r="N1056" s="59"/>
      <c r="O1056" s="61"/>
      <c r="P1056" s="55"/>
      <c r="Q1056" s="57"/>
      <c r="R1056" s="62"/>
      <c r="T1056" s="63"/>
      <c r="U1056" s="123">
        <f>([1]!Contratacion2023[[#This Row],[FECHA FINALIZACION INICIAL]]-[1]!Contratacion2023[[#This Row],[FECHA DE INICIO (SECOP)]])/30</f>
        <v>0</v>
      </c>
      <c r="V1056" s="64"/>
      <c r="W1056" s="27"/>
      <c r="X1056" s="65"/>
      <c r="Y1056" s="65"/>
      <c r="Z1056" s="66"/>
      <c r="AA1056" s="67"/>
      <c r="AB1056" s="67"/>
      <c r="AC1056" s="68"/>
      <c r="AD1056" s="67"/>
      <c r="AE1056" s="72"/>
      <c r="AF1056" s="34"/>
      <c r="AG1056" s="69"/>
      <c r="AH1056" s="37"/>
      <c r="AI1056" s="37"/>
      <c r="AJ1056" s="37"/>
      <c r="AM1056" s="38"/>
      <c r="AN1056" s="38"/>
      <c r="AO1056" s="38"/>
      <c r="AQ1056" s="145"/>
      <c r="AR1056" s="72"/>
      <c r="AS1056" s="145"/>
      <c r="AX1056" s="75">
        <f>IF([1]!Contratacion2023[[#This Row],[ADICIÓN/PRÓRROGA]]="NO","N/A",[1]!Contratacion2023[[#This Row],[FECHA FIN PRORROGA]])</f>
        <v>0</v>
      </c>
      <c r="BB1056" s="283"/>
      <c r="BE1056" s="64">
        <f>[1]!Contratacion2023[[#This Row],[VALOR TOTAL DEL CONTRATO]]-[1]!Contratacion2023[[#This Row],[VALOR VIGENTE]]</f>
        <v>0</v>
      </c>
      <c r="BJ1056" s="51"/>
      <c r="BL1056" s="73"/>
      <c r="BM1056" s="51"/>
    </row>
    <row r="1057" spans="1:65" x14ac:dyDescent="0.25">
      <c r="A1057" s="53"/>
      <c r="H1057" s="203"/>
      <c r="I1057" s="57"/>
      <c r="K1057" s="58"/>
      <c r="L1057" s="59"/>
      <c r="N1057" s="59"/>
      <c r="O1057" s="61"/>
      <c r="P1057" s="55"/>
      <c r="Q1057" s="57"/>
      <c r="R1057" s="62"/>
      <c r="T1057" s="63"/>
      <c r="U1057" s="123">
        <f>([1]!Contratacion2023[[#This Row],[FECHA FINALIZACION INICIAL]]-[1]!Contratacion2023[[#This Row],[FECHA DE INICIO (SECOP)]])/30</f>
        <v>0</v>
      </c>
      <c r="V1057" s="64"/>
      <c r="W1057" s="27"/>
      <c r="X1057" s="65"/>
      <c r="Y1057" s="65"/>
      <c r="Z1057" s="66"/>
      <c r="AA1057" s="67"/>
      <c r="AB1057" s="67"/>
      <c r="AC1057" s="68"/>
      <c r="AD1057" s="67"/>
      <c r="AE1057" s="72"/>
      <c r="AF1057" s="34"/>
      <c r="AG1057" s="69"/>
      <c r="AH1057" s="37"/>
      <c r="AI1057" s="37"/>
      <c r="AJ1057" s="37"/>
      <c r="AM1057" s="38"/>
      <c r="AN1057" s="38"/>
      <c r="AO1057" s="38"/>
      <c r="AQ1057" s="145"/>
      <c r="AR1057" s="72"/>
      <c r="AS1057" s="145"/>
      <c r="AX1057" s="75">
        <f>IF([1]!Contratacion2023[[#This Row],[ADICIÓN/PRÓRROGA]]="NO","N/A",[1]!Contratacion2023[[#This Row],[FECHA FIN PRORROGA]])</f>
        <v>0</v>
      </c>
      <c r="BB1057" s="283"/>
      <c r="BE1057" s="64">
        <f>[1]!Contratacion2023[[#This Row],[VALOR TOTAL DEL CONTRATO]]-[1]!Contratacion2023[[#This Row],[VALOR VIGENTE]]</f>
        <v>0</v>
      </c>
      <c r="BJ1057" s="51"/>
      <c r="BL1057" s="73"/>
      <c r="BM1057" s="51"/>
    </row>
    <row r="1058" spans="1:65" x14ac:dyDescent="0.25">
      <c r="A1058" s="53"/>
      <c r="H1058" s="203"/>
      <c r="I1058" s="57"/>
      <c r="K1058" s="58"/>
      <c r="L1058" s="59"/>
      <c r="N1058" s="59"/>
      <c r="O1058" s="61"/>
      <c r="P1058" s="55"/>
      <c r="Q1058" s="57"/>
      <c r="R1058" s="62"/>
      <c r="T1058" s="63"/>
      <c r="U1058" s="123">
        <f>([1]!Contratacion2023[[#This Row],[FECHA FINALIZACION INICIAL]]-[1]!Contratacion2023[[#This Row],[FECHA DE INICIO (SECOP)]])/30</f>
        <v>0</v>
      </c>
      <c r="V1058" s="64"/>
      <c r="W1058" s="27"/>
      <c r="X1058" s="65"/>
      <c r="Y1058" s="65"/>
      <c r="Z1058" s="66"/>
      <c r="AA1058" s="67"/>
      <c r="AB1058" s="67"/>
      <c r="AC1058" s="68"/>
      <c r="AD1058" s="67"/>
      <c r="AE1058" s="72"/>
      <c r="AF1058" s="34"/>
      <c r="AG1058" s="69"/>
      <c r="AH1058" s="37"/>
      <c r="AI1058" s="37"/>
      <c r="AJ1058" s="37"/>
      <c r="AM1058" s="38"/>
      <c r="AN1058" s="38"/>
      <c r="AO1058" s="38"/>
      <c r="AQ1058" s="145"/>
      <c r="AR1058" s="72"/>
      <c r="AS1058" s="145"/>
      <c r="AX1058" s="75">
        <f>IF([1]!Contratacion2023[[#This Row],[ADICIÓN/PRÓRROGA]]="NO","N/A",[1]!Contratacion2023[[#This Row],[FECHA FIN PRORROGA]])</f>
        <v>0</v>
      </c>
      <c r="BB1058" s="283"/>
      <c r="BE1058" s="64">
        <f>[1]!Contratacion2023[[#This Row],[VALOR TOTAL DEL CONTRATO]]-[1]!Contratacion2023[[#This Row],[VALOR VIGENTE]]</f>
        <v>0</v>
      </c>
      <c r="BJ1058" s="51"/>
      <c r="BL1058" s="73"/>
      <c r="BM1058" s="51"/>
    </row>
    <row r="1059" spans="1:65" x14ac:dyDescent="0.25">
      <c r="A1059" s="53"/>
      <c r="H1059" s="203"/>
      <c r="I1059" s="57"/>
      <c r="K1059" s="58"/>
      <c r="L1059" s="59"/>
      <c r="N1059" s="59"/>
      <c r="O1059" s="61"/>
      <c r="P1059" s="55"/>
      <c r="Q1059" s="57"/>
      <c r="R1059" s="62"/>
      <c r="T1059" s="63"/>
      <c r="U1059" s="123">
        <f>([1]!Contratacion2023[[#This Row],[FECHA FINALIZACION INICIAL]]-[1]!Contratacion2023[[#This Row],[FECHA DE INICIO (SECOP)]])/30</f>
        <v>0</v>
      </c>
      <c r="V1059" s="64"/>
      <c r="W1059" s="27"/>
      <c r="X1059" s="65"/>
      <c r="Y1059" s="65"/>
      <c r="Z1059" s="66"/>
      <c r="AA1059" s="67"/>
      <c r="AB1059" s="67"/>
      <c r="AC1059" s="68"/>
      <c r="AD1059" s="67"/>
      <c r="AE1059" s="72"/>
      <c r="AF1059" s="34"/>
      <c r="AG1059" s="69"/>
      <c r="AH1059" s="37"/>
      <c r="AI1059" s="37"/>
      <c r="AJ1059" s="37"/>
      <c r="AM1059" s="38"/>
      <c r="AN1059" s="38"/>
      <c r="AO1059" s="38"/>
      <c r="AQ1059" s="145"/>
      <c r="AR1059" s="72"/>
      <c r="AS1059" s="145"/>
      <c r="AX1059" s="75">
        <f>IF([1]!Contratacion2023[[#This Row],[ADICIÓN/PRÓRROGA]]="NO","N/A",[1]!Contratacion2023[[#This Row],[FECHA FIN PRORROGA]])</f>
        <v>0</v>
      </c>
      <c r="BB1059" s="283"/>
      <c r="BE1059" s="64">
        <f>[1]!Contratacion2023[[#This Row],[VALOR TOTAL DEL CONTRATO]]-[1]!Contratacion2023[[#This Row],[VALOR VIGENTE]]</f>
        <v>0</v>
      </c>
      <c r="BJ1059" s="51"/>
      <c r="BL1059" s="73"/>
      <c r="BM1059" s="51"/>
    </row>
    <row r="1060" spans="1:65" x14ac:dyDescent="0.25">
      <c r="A1060" s="53"/>
      <c r="H1060" s="203"/>
      <c r="I1060" s="57"/>
      <c r="K1060" s="58"/>
      <c r="L1060" s="59"/>
      <c r="N1060" s="59"/>
      <c r="O1060" s="61"/>
      <c r="P1060" s="55"/>
      <c r="Q1060" s="57"/>
      <c r="R1060" s="62"/>
      <c r="T1060" s="63"/>
      <c r="U1060" s="123">
        <f>([1]!Contratacion2023[[#This Row],[FECHA FINALIZACION INICIAL]]-[1]!Contratacion2023[[#This Row],[FECHA DE INICIO (SECOP)]])/30</f>
        <v>0</v>
      </c>
      <c r="V1060" s="64"/>
      <c r="W1060" s="27"/>
      <c r="X1060" s="65"/>
      <c r="Y1060" s="65"/>
      <c r="Z1060" s="66"/>
      <c r="AA1060" s="67"/>
      <c r="AB1060" s="67"/>
      <c r="AC1060" s="68"/>
      <c r="AD1060" s="67"/>
      <c r="AE1060" s="72"/>
      <c r="AF1060" s="34"/>
      <c r="AG1060" s="69"/>
      <c r="AH1060" s="37"/>
      <c r="AI1060" s="37"/>
      <c r="AJ1060" s="37"/>
      <c r="AM1060" s="38"/>
      <c r="AN1060" s="38"/>
      <c r="AO1060" s="38"/>
      <c r="AQ1060" s="145"/>
      <c r="AR1060" s="72"/>
      <c r="AS1060" s="145"/>
      <c r="AX1060" s="75">
        <f>IF([1]!Contratacion2023[[#This Row],[ADICIÓN/PRÓRROGA]]="NO","N/A",[1]!Contratacion2023[[#This Row],[FECHA FIN PRORROGA]])</f>
        <v>0</v>
      </c>
      <c r="BB1060" s="283"/>
      <c r="BE1060" s="64">
        <f>[1]!Contratacion2023[[#This Row],[VALOR TOTAL DEL CONTRATO]]-[1]!Contratacion2023[[#This Row],[VALOR VIGENTE]]</f>
        <v>0</v>
      </c>
      <c r="BJ1060" s="51"/>
      <c r="BL1060" s="73"/>
      <c r="BM1060" s="51"/>
    </row>
    <row r="1061" spans="1:65" x14ac:dyDescent="0.25">
      <c r="A1061" s="53"/>
      <c r="H1061" s="203"/>
      <c r="I1061" s="57"/>
      <c r="K1061" s="58"/>
      <c r="L1061" s="59"/>
      <c r="N1061" s="59"/>
      <c r="O1061" s="61"/>
      <c r="P1061" s="55"/>
      <c r="Q1061" s="57"/>
      <c r="R1061" s="62"/>
      <c r="T1061" s="63"/>
      <c r="U1061" s="123">
        <f>([1]!Contratacion2023[[#This Row],[FECHA FINALIZACION INICIAL]]-[1]!Contratacion2023[[#This Row],[FECHA DE INICIO (SECOP)]])/30</f>
        <v>0</v>
      </c>
      <c r="V1061" s="64"/>
      <c r="W1061" s="27"/>
      <c r="X1061" s="65"/>
      <c r="Y1061" s="65"/>
      <c r="Z1061" s="66"/>
      <c r="AA1061" s="67"/>
      <c r="AB1061" s="67"/>
      <c r="AC1061" s="68"/>
      <c r="AD1061" s="67"/>
      <c r="AE1061" s="72"/>
      <c r="AF1061" s="34"/>
      <c r="AG1061" s="69"/>
      <c r="AH1061" s="37"/>
      <c r="AI1061" s="37"/>
      <c r="AJ1061" s="37"/>
      <c r="AM1061" s="38"/>
      <c r="AN1061" s="38"/>
      <c r="AO1061" s="38"/>
      <c r="AQ1061" s="145"/>
      <c r="AR1061" s="72"/>
      <c r="AS1061" s="145"/>
      <c r="AX1061" s="75">
        <f>IF([1]!Contratacion2023[[#This Row],[ADICIÓN/PRÓRROGA]]="NO","N/A",[1]!Contratacion2023[[#This Row],[FECHA FIN PRORROGA]])</f>
        <v>0</v>
      </c>
      <c r="BB1061" s="283"/>
      <c r="BE1061" s="64">
        <f>[1]!Contratacion2023[[#This Row],[VALOR TOTAL DEL CONTRATO]]-[1]!Contratacion2023[[#This Row],[VALOR VIGENTE]]</f>
        <v>0</v>
      </c>
      <c r="BJ1061" s="51"/>
      <c r="BL1061" s="73"/>
      <c r="BM1061" s="51"/>
    </row>
    <row r="1062" spans="1:65" x14ac:dyDescent="0.25">
      <c r="A1062" s="53"/>
      <c r="H1062" s="203"/>
      <c r="I1062" s="57"/>
      <c r="K1062" s="58"/>
      <c r="L1062" s="59"/>
      <c r="N1062" s="59"/>
      <c r="O1062" s="61"/>
      <c r="P1062" s="55"/>
      <c r="Q1062" s="57"/>
      <c r="R1062" s="62"/>
      <c r="T1062" s="63"/>
      <c r="U1062" s="123">
        <f>([1]!Contratacion2023[[#This Row],[FECHA FINALIZACION INICIAL]]-[1]!Contratacion2023[[#This Row],[FECHA DE INICIO (SECOP)]])/30</f>
        <v>0</v>
      </c>
      <c r="V1062" s="64"/>
      <c r="W1062" s="27"/>
      <c r="X1062" s="65"/>
      <c r="Y1062" s="65"/>
      <c r="Z1062" s="66"/>
      <c r="AA1062" s="67"/>
      <c r="AB1062" s="67"/>
      <c r="AC1062" s="68"/>
      <c r="AD1062" s="67"/>
      <c r="AE1062" s="72"/>
      <c r="AF1062" s="34"/>
      <c r="AG1062" s="69"/>
      <c r="AH1062" s="37"/>
      <c r="AI1062" s="37"/>
      <c r="AJ1062" s="37"/>
      <c r="AM1062" s="38"/>
      <c r="AN1062" s="38"/>
      <c r="AO1062" s="38"/>
      <c r="AQ1062" s="145"/>
      <c r="AR1062" s="72"/>
      <c r="AS1062" s="145"/>
      <c r="AX1062" s="75">
        <f>IF([1]!Contratacion2023[[#This Row],[ADICIÓN/PRÓRROGA]]="NO","N/A",[1]!Contratacion2023[[#This Row],[FECHA FIN PRORROGA]])</f>
        <v>0</v>
      </c>
      <c r="BB1062" s="283"/>
      <c r="BE1062" s="64">
        <f>[1]!Contratacion2023[[#This Row],[VALOR TOTAL DEL CONTRATO]]-[1]!Contratacion2023[[#This Row],[VALOR VIGENTE]]</f>
        <v>0</v>
      </c>
      <c r="BJ1062" s="51"/>
      <c r="BL1062" s="73"/>
      <c r="BM1062" s="51"/>
    </row>
    <row r="1063" spans="1:65" x14ac:dyDescent="0.25">
      <c r="A1063" s="53"/>
      <c r="H1063" s="203"/>
      <c r="I1063" s="57"/>
      <c r="K1063" s="58"/>
      <c r="L1063" s="59"/>
      <c r="N1063" s="59"/>
      <c r="O1063" s="61"/>
      <c r="P1063" s="55"/>
      <c r="Q1063" s="57"/>
      <c r="R1063" s="62"/>
      <c r="T1063" s="63"/>
      <c r="U1063" s="123">
        <f>([1]!Contratacion2023[[#This Row],[FECHA FINALIZACION INICIAL]]-[1]!Contratacion2023[[#This Row],[FECHA DE INICIO (SECOP)]])/30</f>
        <v>0</v>
      </c>
      <c r="V1063" s="64"/>
      <c r="W1063" s="27"/>
      <c r="X1063" s="65"/>
      <c r="Y1063" s="65"/>
      <c r="Z1063" s="66"/>
      <c r="AA1063" s="67"/>
      <c r="AB1063" s="67"/>
      <c r="AC1063" s="68"/>
      <c r="AD1063" s="67"/>
      <c r="AE1063" s="72"/>
      <c r="AF1063" s="34"/>
      <c r="AG1063" s="69"/>
      <c r="AH1063" s="37"/>
      <c r="AI1063" s="37"/>
      <c r="AJ1063" s="37"/>
      <c r="AM1063" s="38"/>
      <c r="AN1063" s="38"/>
      <c r="AO1063" s="38"/>
      <c r="AQ1063" s="145"/>
      <c r="AR1063" s="72"/>
      <c r="AS1063" s="145"/>
      <c r="AX1063" s="75">
        <f>IF([1]!Contratacion2023[[#This Row],[ADICIÓN/PRÓRROGA]]="NO","N/A",[1]!Contratacion2023[[#This Row],[FECHA FIN PRORROGA]])</f>
        <v>0</v>
      </c>
      <c r="BB1063" s="283"/>
      <c r="BE1063" s="64">
        <f>[1]!Contratacion2023[[#This Row],[VALOR TOTAL DEL CONTRATO]]-[1]!Contratacion2023[[#This Row],[VALOR VIGENTE]]</f>
        <v>0</v>
      </c>
      <c r="BJ1063" s="51"/>
      <c r="BL1063" s="73"/>
      <c r="BM1063" s="51"/>
    </row>
    <row r="1064" spans="1:65" x14ac:dyDescent="0.25">
      <c r="A1064" s="53"/>
      <c r="H1064" s="203"/>
      <c r="I1064" s="57"/>
      <c r="K1064" s="58"/>
      <c r="L1064" s="59"/>
      <c r="N1064" s="59"/>
      <c r="O1064" s="61"/>
      <c r="P1064" s="55"/>
      <c r="Q1064" s="57"/>
      <c r="R1064" s="62"/>
      <c r="T1064" s="63"/>
      <c r="U1064" s="123">
        <f>([1]!Contratacion2023[[#This Row],[FECHA FINALIZACION INICIAL]]-[1]!Contratacion2023[[#This Row],[FECHA DE INICIO (SECOP)]])/30</f>
        <v>0</v>
      </c>
      <c r="V1064" s="64"/>
      <c r="W1064" s="27"/>
      <c r="X1064" s="65"/>
      <c r="Y1064" s="65"/>
      <c r="Z1064" s="66"/>
      <c r="AA1064" s="67"/>
      <c r="AB1064" s="67"/>
      <c r="AC1064" s="68"/>
      <c r="AD1064" s="67"/>
      <c r="AE1064" s="72"/>
      <c r="AF1064" s="34"/>
      <c r="AG1064" s="69"/>
      <c r="AH1064" s="37"/>
      <c r="AI1064" s="37"/>
      <c r="AJ1064" s="37"/>
      <c r="AM1064" s="38"/>
      <c r="AN1064" s="38"/>
      <c r="AO1064" s="38"/>
      <c r="AQ1064" s="145"/>
      <c r="AR1064" s="72"/>
      <c r="AS1064" s="145"/>
      <c r="AX1064" s="75">
        <f>IF([1]!Contratacion2023[[#This Row],[ADICIÓN/PRÓRROGA]]="NO","N/A",[1]!Contratacion2023[[#This Row],[FECHA FIN PRORROGA]])</f>
        <v>0</v>
      </c>
      <c r="BB1064" s="283"/>
      <c r="BE1064" s="64">
        <f>[1]!Contratacion2023[[#This Row],[VALOR TOTAL DEL CONTRATO]]-[1]!Contratacion2023[[#This Row],[VALOR VIGENTE]]</f>
        <v>0</v>
      </c>
      <c r="BJ1064" s="51"/>
      <c r="BL1064" s="73"/>
      <c r="BM1064" s="51"/>
    </row>
    <row r="1065" spans="1:65" x14ac:dyDescent="0.25">
      <c r="A1065" s="53"/>
      <c r="H1065" s="203"/>
      <c r="I1065" s="57"/>
      <c r="K1065" s="58"/>
      <c r="L1065" s="59"/>
      <c r="N1065" s="59"/>
      <c r="O1065" s="61"/>
      <c r="P1065" s="55"/>
      <c r="Q1065" s="57"/>
      <c r="R1065" s="62"/>
      <c r="T1065" s="63"/>
      <c r="U1065" s="123">
        <f>([1]!Contratacion2023[[#This Row],[FECHA FINALIZACION INICIAL]]-[1]!Contratacion2023[[#This Row],[FECHA DE INICIO (SECOP)]])/30</f>
        <v>0</v>
      </c>
      <c r="V1065" s="64"/>
      <c r="W1065" s="27"/>
      <c r="X1065" s="65"/>
      <c r="Y1065" s="65"/>
      <c r="Z1065" s="66"/>
      <c r="AA1065" s="67"/>
      <c r="AB1065" s="67"/>
      <c r="AC1065" s="68"/>
      <c r="AD1065" s="67"/>
      <c r="AE1065" s="72"/>
      <c r="AF1065" s="34"/>
      <c r="AG1065" s="69"/>
      <c r="AH1065" s="37"/>
      <c r="AI1065" s="37"/>
      <c r="AJ1065" s="37"/>
      <c r="AM1065" s="38"/>
      <c r="AN1065" s="38"/>
      <c r="AO1065" s="38"/>
      <c r="AQ1065" s="145"/>
      <c r="AR1065" s="72"/>
      <c r="AS1065" s="145"/>
      <c r="AX1065" s="75">
        <f>IF([1]!Contratacion2023[[#This Row],[ADICIÓN/PRÓRROGA]]="NO","N/A",[1]!Contratacion2023[[#This Row],[FECHA FIN PRORROGA]])</f>
        <v>0</v>
      </c>
      <c r="BB1065" s="283"/>
      <c r="BE1065" s="64">
        <f>[1]!Contratacion2023[[#This Row],[VALOR TOTAL DEL CONTRATO]]-[1]!Contratacion2023[[#This Row],[VALOR VIGENTE]]</f>
        <v>0</v>
      </c>
      <c r="BJ1065" s="51"/>
      <c r="BL1065" s="73"/>
      <c r="BM1065" s="51"/>
    </row>
    <row r="1066" spans="1:65" x14ac:dyDescent="0.25">
      <c r="A1066" s="53"/>
      <c r="H1066" s="203"/>
      <c r="I1066" s="57"/>
      <c r="K1066" s="58"/>
      <c r="L1066" s="59"/>
      <c r="N1066" s="59"/>
      <c r="O1066" s="61"/>
      <c r="P1066" s="55"/>
      <c r="Q1066" s="57"/>
      <c r="R1066" s="62"/>
      <c r="T1066" s="63"/>
      <c r="U1066" s="123">
        <f>([1]!Contratacion2023[[#This Row],[FECHA FINALIZACION INICIAL]]-[1]!Contratacion2023[[#This Row],[FECHA DE INICIO (SECOP)]])/30</f>
        <v>0</v>
      </c>
      <c r="V1066" s="64"/>
      <c r="W1066" s="27"/>
      <c r="X1066" s="65"/>
      <c r="Y1066" s="65"/>
      <c r="Z1066" s="66"/>
      <c r="AA1066" s="67"/>
      <c r="AB1066" s="67"/>
      <c r="AC1066" s="68"/>
      <c r="AD1066" s="67"/>
      <c r="AE1066" s="72"/>
      <c r="AF1066" s="34"/>
      <c r="AG1066" s="69"/>
      <c r="AH1066" s="37"/>
      <c r="AI1066" s="37"/>
      <c r="AJ1066" s="37"/>
      <c r="AM1066" s="38"/>
      <c r="AN1066" s="38"/>
      <c r="AO1066" s="38"/>
      <c r="AQ1066" s="145"/>
      <c r="AR1066" s="72"/>
      <c r="AS1066" s="145"/>
      <c r="AX1066" s="75">
        <f>IF([1]!Contratacion2023[[#This Row],[ADICIÓN/PRÓRROGA]]="NO","N/A",[1]!Contratacion2023[[#This Row],[FECHA FIN PRORROGA]])</f>
        <v>0</v>
      </c>
      <c r="BB1066" s="283"/>
      <c r="BE1066" s="64">
        <f>[1]!Contratacion2023[[#This Row],[VALOR TOTAL DEL CONTRATO]]-[1]!Contratacion2023[[#This Row],[VALOR VIGENTE]]</f>
        <v>0</v>
      </c>
      <c r="BJ1066" s="51"/>
      <c r="BL1066" s="73"/>
      <c r="BM1066" s="51"/>
    </row>
    <row r="1067" spans="1:65" x14ac:dyDescent="0.25">
      <c r="A1067" s="53"/>
      <c r="H1067" s="203"/>
      <c r="I1067" s="57"/>
      <c r="K1067" s="58"/>
      <c r="L1067" s="59"/>
      <c r="N1067" s="59"/>
      <c r="O1067" s="61"/>
      <c r="P1067" s="55"/>
      <c r="Q1067" s="57"/>
      <c r="R1067" s="62"/>
      <c r="T1067" s="63"/>
      <c r="U1067" s="123">
        <f>([1]!Contratacion2023[[#This Row],[FECHA FINALIZACION INICIAL]]-[1]!Contratacion2023[[#This Row],[FECHA DE INICIO (SECOP)]])/30</f>
        <v>0</v>
      </c>
      <c r="V1067" s="64"/>
      <c r="W1067" s="27"/>
      <c r="X1067" s="65"/>
      <c r="Y1067" s="65"/>
      <c r="Z1067" s="66"/>
      <c r="AA1067" s="67"/>
      <c r="AB1067" s="67"/>
      <c r="AC1067" s="68"/>
      <c r="AD1067" s="67"/>
      <c r="AE1067" s="72"/>
      <c r="AF1067" s="34"/>
      <c r="AG1067" s="69"/>
      <c r="AH1067" s="37"/>
      <c r="AI1067" s="37"/>
      <c r="AJ1067" s="37"/>
      <c r="AM1067" s="38"/>
      <c r="AN1067" s="38"/>
      <c r="AO1067" s="38"/>
      <c r="AQ1067" s="145"/>
      <c r="AR1067" s="72"/>
      <c r="AS1067" s="145"/>
      <c r="AX1067" s="75">
        <f>IF([1]!Contratacion2023[[#This Row],[ADICIÓN/PRÓRROGA]]="NO","N/A",[1]!Contratacion2023[[#This Row],[FECHA FIN PRORROGA]])</f>
        <v>0</v>
      </c>
      <c r="BB1067" s="283"/>
      <c r="BE1067" s="64">
        <f>[1]!Contratacion2023[[#This Row],[VALOR TOTAL DEL CONTRATO]]-[1]!Contratacion2023[[#This Row],[VALOR VIGENTE]]</f>
        <v>0</v>
      </c>
      <c r="BJ1067" s="51"/>
      <c r="BL1067" s="73"/>
      <c r="BM1067" s="51"/>
    </row>
    <row r="1068" spans="1:65" x14ac:dyDescent="0.25">
      <c r="A1068" s="53"/>
      <c r="H1068" s="203"/>
      <c r="I1068" s="57"/>
      <c r="K1068" s="58"/>
      <c r="L1068" s="59"/>
      <c r="N1068" s="59"/>
      <c r="O1068" s="61"/>
      <c r="P1068" s="55"/>
      <c r="Q1068" s="57"/>
      <c r="R1068" s="62"/>
      <c r="T1068" s="63"/>
      <c r="U1068" s="123">
        <f>([1]!Contratacion2023[[#This Row],[FECHA FINALIZACION INICIAL]]-[1]!Contratacion2023[[#This Row],[FECHA DE INICIO (SECOP)]])/30</f>
        <v>0</v>
      </c>
      <c r="V1068" s="64"/>
      <c r="W1068" s="27"/>
      <c r="X1068" s="65"/>
      <c r="Y1068" s="65"/>
      <c r="Z1068" s="66"/>
      <c r="AA1068" s="67"/>
      <c r="AB1068" s="67"/>
      <c r="AC1068" s="68"/>
      <c r="AD1068" s="67"/>
      <c r="AE1068" s="72"/>
      <c r="AF1068" s="34"/>
      <c r="AG1068" s="69"/>
      <c r="AH1068" s="37"/>
      <c r="AI1068" s="37"/>
      <c r="AJ1068" s="37"/>
      <c r="AM1068" s="38"/>
      <c r="AN1068" s="38"/>
      <c r="AO1068" s="38"/>
      <c r="AQ1068" s="145"/>
      <c r="AR1068" s="72"/>
      <c r="AS1068" s="145"/>
      <c r="AX1068" s="75">
        <f>IF([1]!Contratacion2023[[#This Row],[ADICIÓN/PRÓRROGA]]="NO","N/A",[1]!Contratacion2023[[#This Row],[FECHA FIN PRORROGA]])</f>
        <v>0</v>
      </c>
      <c r="BB1068" s="283"/>
      <c r="BE1068" s="64">
        <f>[1]!Contratacion2023[[#This Row],[VALOR TOTAL DEL CONTRATO]]-[1]!Contratacion2023[[#This Row],[VALOR VIGENTE]]</f>
        <v>0</v>
      </c>
      <c r="BJ1068" s="51"/>
      <c r="BL1068" s="73"/>
      <c r="BM1068" s="51"/>
    </row>
    <row r="1069" spans="1:65" x14ac:dyDescent="0.25">
      <c r="A1069" s="53"/>
      <c r="H1069" s="203"/>
      <c r="I1069" s="57"/>
      <c r="K1069" s="58"/>
      <c r="L1069" s="59"/>
      <c r="N1069" s="59"/>
      <c r="O1069" s="61"/>
      <c r="P1069" s="55"/>
      <c r="Q1069" s="57"/>
      <c r="R1069" s="62"/>
      <c r="T1069" s="63"/>
      <c r="U1069" s="123">
        <f>([1]!Contratacion2023[[#This Row],[FECHA FINALIZACION INICIAL]]-[1]!Contratacion2023[[#This Row],[FECHA DE INICIO (SECOP)]])/30</f>
        <v>0</v>
      </c>
      <c r="V1069" s="64"/>
      <c r="W1069" s="27"/>
      <c r="X1069" s="65"/>
      <c r="Y1069" s="65"/>
      <c r="Z1069" s="66"/>
      <c r="AA1069" s="67"/>
      <c r="AB1069" s="67"/>
      <c r="AC1069" s="68"/>
      <c r="AD1069" s="67"/>
      <c r="AE1069" s="72"/>
      <c r="AF1069" s="34"/>
      <c r="AG1069" s="69"/>
      <c r="AH1069" s="37"/>
      <c r="AI1069" s="37"/>
      <c r="AJ1069" s="37"/>
      <c r="AM1069" s="38"/>
      <c r="AN1069" s="38"/>
      <c r="AO1069" s="38"/>
      <c r="AQ1069" s="145"/>
      <c r="AR1069" s="72"/>
      <c r="AS1069" s="145"/>
      <c r="AX1069" s="75">
        <f>IF([1]!Contratacion2023[[#This Row],[ADICIÓN/PRÓRROGA]]="NO","N/A",[1]!Contratacion2023[[#This Row],[FECHA FIN PRORROGA]])</f>
        <v>0</v>
      </c>
      <c r="BB1069" s="283"/>
      <c r="BE1069" s="64">
        <f>[1]!Contratacion2023[[#This Row],[VALOR TOTAL DEL CONTRATO]]-[1]!Contratacion2023[[#This Row],[VALOR VIGENTE]]</f>
        <v>0</v>
      </c>
      <c r="BJ1069" s="51"/>
      <c r="BL1069" s="73"/>
      <c r="BM1069" s="51"/>
    </row>
    <row r="1070" spans="1:65" x14ac:dyDescent="0.25">
      <c r="A1070" s="53"/>
      <c r="H1070" s="203"/>
      <c r="I1070" s="57"/>
      <c r="K1070" s="58"/>
      <c r="L1070" s="59"/>
      <c r="N1070" s="59"/>
      <c r="O1070" s="61"/>
      <c r="P1070" s="55"/>
      <c r="Q1070" s="57"/>
      <c r="R1070" s="62"/>
      <c r="T1070" s="63"/>
      <c r="U1070" s="123">
        <f>([1]!Contratacion2023[[#This Row],[FECHA FINALIZACION INICIAL]]-[1]!Contratacion2023[[#This Row],[FECHA DE INICIO (SECOP)]])/30</f>
        <v>0</v>
      </c>
      <c r="V1070" s="64"/>
      <c r="W1070" s="27"/>
      <c r="X1070" s="65"/>
      <c r="Y1070" s="65"/>
      <c r="Z1070" s="66"/>
      <c r="AA1070" s="67"/>
      <c r="AB1070" s="67"/>
      <c r="AC1070" s="68"/>
      <c r="AD1070" s="67"/>
      <c r="AE1070" s="72"/>
      <c r="AF1070" s="34"/>
      <c r="AG1070" s="69"/>
      <c r="AH1070" s="37"/>
      <c r="AI1070" s="37"/>
      <c r="AJ1070" s="37"/>
      <c r="AM1070" s="38"/>
      <c r="AN1070" s="38"/>
      <c r="AO1070" s="38"/>
      <c r="AQ1070" s="145"/>
      <c r="AR1070" s="72"/>
      <c r="AS1070" s="145"/>
      <c r="AX1070" s="75">
        <f>IF([1]!Contratacion2023[[#This Row],[ADICIÓN/PRÓRROGA]]="NO","N/A",[1]!Contratacion2023[[#This Row],[FECHA FIN PRORROGA]])</f>
        <v>0</v>
      </c>
      <c r="BB1070" s="283"/>
      <c r="BE1070" s="64">
        <f>[1]!Contratacion2023[[#This Row],[VALOR TOTAL DEL CONTRATO]]-[1]!Contratacion2023[[#This Row],[VALOR VIGENTE]]</f>
        <v>0</v>
      </c>
      <c r="BJ1070" s="51"/>
      <c r="BL1070" s="73"/>
      <c r="BM1070" s="51"/>
    </row>
    <row r="1071" spans="1:65" x14ac:dyDescent="0.25">
      <c r="A1071" s="53"/>
      <c r="H1071" s="203"/>
      <c r="I1071" s="57"/>
      <c r="K1071" s="58"/>
      <c r="L1071" s="59"/>
      <c r="N1071" s="59"/>
      <c r="O1071" s="61"/>
      <c r="P1071" s="55"/>
      <c r="Q1071" s="57"/>
      <c r="R1071" s="62"/>
      <c r="T1071" s="63"/>
      <c r="U1071" s="123">
        <f>([1]!Contratacion2023[[#This Row],[FECHA FINALIZACION INICIAL]]-[1]!Contratacion2023[[#This Row],[FECHA DE INICIO (SECOP)]])/30</f>
        <v>0</v>
      </c>
      <c r="V1071" s="64"/>
      <c r="W1071" s="27"/>
      <c r="X1071" s="65"/>
      <c r="Y1071" s="65"/>
      <c r="Z1071" s="66"/>
      <c r="AA1071" s="67"/>
      <c r="AB1071" s="67"/>
      <c r="AC1071" s="68"/>
      <c r="AD1071" s="67"/>
      <c r="AE1071" s="72"/>
      <c r="AF1071" s="34"/>
      <c r="AG1071" s="69"/>
      <c r="AH1071" s="37"/>
      <c r="AI1071" s="37"/>
      <c r="AJ1071" s="37"/>
      <c r="AM1071" s="38"/>
      <c r="AN1071" s="38"/>
      <c r="AO1071" s="38"/>
      <c r="AQ1071" s="145"/>
      <c r="AR1071" s="72"/>
      <c r="AS1071" s="145"/>
      <c r="AX1071" s="75">
        <f>IF([1]!Contratacion2023[[#This Row],[ADICIÓN/PRÓRROGA]]="NO","N/A",[1]!Contratacion2023[[#This Row],[FECHA FIN PRORROGA]])</f>
        <v>0</v>
      </c>
      <c r="BB1071" s="283"/>
      <c r="BE1071" s="64">
        <f>[1]!Contratacion2023[[#This Row],[VALOR TOTAL DEL CONTRATO]]-[1]!Contratacion2023[[#This Row],[VALOR VIGENTE]]</f>
        <v>0</v>
      </c>
      <c r="BJ1071" s="51"/>
      <c r="BL1071" s="73"/>
      <c r="BM1071" s="51"/>
    </row>
    <row r="1072" spans="1:65" x14ac:dyDescent="0.25">
      <c r="A1072" s="53"/>
      <c r="H1072" s="203"/>
      <c r="I1072" s="57"/>
      <c r="K1072" s="58"/>
      <c r="L1072" s="59"/>
      <c r="N1072" s="59"/>
      <c r="O1072" s="61"/>
      <c r="P1072" s="55"/>
      <c r="Q1072" s="57"/>
      <c r="R1072" s="62"/>
      <c r="T1072" s="63"/>
      <c r="U1072" s="123">
        <f>([1]!Contratacion2023[[#This Row],[FECHA FINALIZACION INICIAL]]-[1]!Contratacion2023[[#This Row],[FECHA DE INICIO (SECOP)]])/30</f>
        <v>0</v>
      </c>
      <c r="V1072" s="64"/>
      <c r="W1072" s="27"/>
      <c r="X1072" s="65"/>
      <c r="Y1072" s="65"/>
      <c r="Z1072" s="66"/>
      <c r="AA1072" s="67"/>
      <c r="AB1072" s="67"/>
      <c r="AC1072" s="68"/>
      <c r="AD1072" s="67"/>
      <c r="AE1072" s="72"/>
      <c r="AF1072" s="34"/>
      <c r="AG1072" s="69"/>
      <c r="AH1072" s="37"/>
      <c r="AI1072" s="37"/>
      <c r="AJ1072" s="37"/>
      <c r="AM1072" s="38"/>
      <c r="AN1072" s="38"/>
      <c r="AO1072" s="38"/>
      <c r="AQ1072" s="145"/>
      <c r="AR1072" s="72"/>
      <c r="AS1072" s="145"/>
      <c r="AX1072" s="75">
        <f>IF([1]!Contratacion2023[[#This Row],[ADICIÓN/PRÓRROGA]]="NO","N/A",[1]!Contratacion2023[[#This Row],[FECHA FIN PRORROGA]])</f>
        <v>0</v>
      </c>
      <c r="BB1072" s="283"/>
      <c r="BE1072" s="64">
        <f>[1]!Contratacion2023[[#This Row],[VALOR TOTAL DEL CONTRATO]]-[1]!Contratacion2023[[#This Row],[VALOR VIGENTE]]</f>
        <v>0</v>
      </c>
      <c r="BJ1072" s="51"/>
      <c r="BL1072" s="73"/>
      <c r="BM1072" s="51"/>
    </row>
    <row r="1073" spans="1:65" x14ac:dyDescent="0.25">
      <c r="A1073" s="53"/>
      <c r="H1073" s="203"/>
      <c r="I1073" s="57"/>
      <c r="K1073" s="58"/>
      <c r="L1073" s="59"/>
      <c r="N1073" s="59"/>
      <c r="O1073" s="61"/>
      <c r="P1073" s="55"/>
      <c r="Q1073" s="57"/>
      <c r="R1073" s="62"/>
      <c r="T1073" s="63"/>
      <c r="U1073" s="123">
        <f>([1]!Contratacion2023[[#This Row],[FECHA FINALIZACION INICIAL]]-[1]!Contratacion2023[[#This Row],[FECHA DE INICIO (SECOP)]])/30</f>
        <v>0</v>
      </c>
      <c r="V1073" s="64"/>
      <c r="W1073" s="27"/>
      <c r="X1073" s="65"/>
      <c r="Y1073" s="65"/>
      <c r="Z1073" s="66"/>
      <c r="AA1073" s="67"/>
      <c r="AB1073" s="67"/>
      <c r="AC1073" s="68"/>
      <c r="AD1073" s="67"/>
      <c r="AE1073" s="72"/>
      <c r="AF1073" s="34"/>
      <c r="AG1073" s="69"/>
      <c r="AH1073" s="37"/>
      <c r="AI1073" s="37"/>
      <c r="AJ1073" s="37"/>
      <c r="AM1073" s="38"/>
      <c r="AN1073" s="38"/>
      <c r="AO1073" s="38"/>
      <c r="AQ1073" s="145"/>
      <c r="AR1073" s="72"/>
      <c r="AS1073" s="145"/>
      <c r="AX1073" s="75">
        <f>IF([1]!Contratacion2023[[#This Row],[ADICIÓN/PRÓRROGA]]="NO","N/A",[1]!Contratacion2023[[#This Row],[FECHA FIN PRORROGA]])</f>
        <v>0</v>
      </c>
      <c r="BB1073" s="283"/>
      <c r="BE1073" s="64">
        <f>[1]!Contratacion2023[[#This Row],[VALOR TOTAL DEL CONTRATO]]-[1]!Contratacion2023[[#This Row],[VALOR VIGENTE]]</f>
        <v>0</v>
      </c>
      <c r="BJ1073" s="51"/>
      <c r="BL1073" s="73"/>
      <c r="BM1073" s="51"/>
    </row>
    <row r="1074" spans="1:65" x14ac:dyDescent="0.25">
      <c r="A1074" s="53"/>
      <c r="H1074" s="203"/>
      <c r="I1074" s="57"/>
      <c r="K1074" s="58"/>
      <c r="L1074" s="59"/>
      <c r="N1074" s="59"/>
      <c r="O1074" s="61"/>
      <c r="P1074" s="55"/>
      <c r="Q1074" s="57"/>
      <c r="R1074" s="62"/>
      <c r="T1074" s="63"/>
      <c r="U1074" s="123">
        <f>([1]!Contratacion2023[[#This Row],[FECHA FINALIZACION INICIAL]]-[1]!Contratacion2023[[#This Row],[FECHA DE INICIO (SECOP)]])/30</f>
        <v>0</v>
      </c>
      <c r="V1074" s="64"/>
      <c r="W1074" s="27"/>
      <c r="X1074" s="65"/>
      <c r="Y1074" s="65"/>
      <c r="Z1074" s="66"/>
      <c r="AA1074" s="67"/>
      <c r="AB1074" s="67"/>
      <c r="AC1074" s="68"/>
      <c r="AD1074" s="67"/>
      <c r="AE1074" s="72"/>
      <c r="AF1074" s="34"/>
      <c r="AG1074" s="69"/>
      <c r="AH1074" s="37"/>
      <c r="AI1074" s="37"/>
      <c r="AJ1074" s="37"/>
      <c r="AM1074" s="38"/>
      <c r="AN1074" s="38"/>
      <c r="AO1074" s="38"/>
      <c r="AQ1074" s="145"/>
      <c r="AR1074" s="72"/>
      <c r="AS1074" s="145"/>
      <c r="AX1074" s="75">
        <f>IF([1]!Contratacion2023[[#This Row],[ADICIÓN/PRÓRROGA]]="NO","N/A",[1]!Contratacion2023[[#This Row],[FECHA FIN PRORROGA]])</f>
        <v>0</v>
      </c>
      <c r="BB1074" s="283"/>
      <c r="BE1074" s="64">
        <f>[1]!Contratacion2023[[#This Row],[VALOR TOTAL DEL CONTRATO]]-[1]!Contratacion2023[[#This Row],[VALOR VIGENTE]]</f>
        <v>0</v>
      </c>
      <c r="BJ1074" s="51"/>
      <c r="BL1074" s="73"/>
      <c r="BM1074" s="51"/>
    </row>
    <row r="1075" spans="1:65" x14ac:dyDescent="0.25">
      <c r="A1075" s="53"/>
      <c r="H1075" s="203"/>
      <c r="I1075" s="57"/>
      <c r="K1075" s="58"/>
      <c r="L1075" s="59"/>
      <c r="N1075" s="59"/>
      <c r="O1075" s="61"/>
      <c r="P1075" s="55"/>
      <c r="Q1075" s="57"/>
      <c r="R1075" s="62"/>
      <c r="T1075" s="63"/>
      <c r="U1075" s="123">
        <f>([1]!Contratacion2023[[#This Row],[FECHA FINALIZACION INICIAL]]-[1]!Contratacion2023[[#This Row],[FECHA DE INICIO (SECOP)]])/30</f>
        <v>0</v>
      </c>
      <c r="V1075" s="64"/>
      <c r="W1075" s="27"/>
      <c r="X1075" s="65"/>
      <c r="Y1075" s="65"/>
      <c r="Z1075" s="66"/>
      <c r="AA1075" s="67"/>
      <c r="AB1075" s="67"/>
      <c r="AC1075" s="68"/>
      <c r="AD1075" s="67"/>
      <c r="AE1075" s="72"/>
      <c r="AF1075" s="34"/>
      <c r="AG1075" s="69"/>
      <c r="AH1075" s="37"/>
      <c r="AI1075" s="37"/>
      <c r="AJ1075" s="37"/>
      <c r="AM1075" s="38"/>
      <c r="AN1075" s="38"/>
      <c r="AO1075" s="38"/>
      <c r="AQ1075" s="145"/>
      <c r="AR1075" s="72"/>
      <c r="AS1075" s="145"/>
      <c r="AX1075" s="75">
        <f>IF([1]!Contratacion2023[[#This Row],[ADICIÓN/PRÓRROGA]]="NO","N/A",[1]!Contratacion2023[[#This Row],[FECHA FIN PRORROGA]])</f>
        <v>0</v>
      </c>
      <c r="BB1075" s="283"/>
      <c r="BE1075" s="64">
        <f>[1]!Contratacion2023[[#This Row],[VALOR TOTAL DEL CONTRATO]]-[1]!Contratacion2023[[#This Row],[VALOR VIGENTE]]</f>
        <v>0</v>
      </c>
      <c r="BJ1075" s="51"/>
      <c r="BL1075" s="73"/>
      <c r="BM1075" s="51"/>
    </row>
    <row r="1076" spans="1:65" x14ac:dyDescent="0.25">
      <c r="A1076" s="53"/>
      <c r="H1076" s="203"/>
      <c r="I1076" s="57"/>
      <c r="K1076" s="58"/>
      <c r="L1076" s="59"/>
      <c r="N1076" s="59"/>
      <c r="O1076" s="61"/>
      <c r="P1076" s="55"/>
      <c r="Q1076" s="57"/>
      <c r="R1076" s="62"/>
      <c r="T1076" s="63"/>
      <c r="U1076" s="123">
        <f>([1]!Contratacion2023[[#This Row],[FECHA FINALIZACION INICIAL]]-[1]!Contratacion2023[[#This Row],[FECHA DE INICIO (SECOP)]])/30</f>
        <v>0</v>
      </c>
      <c r="V1076" s="64"/>
      <c r="W1076" s="27"/>
      <c r="X1076" s="65"/>
      <c r="Y1076" s="65"/>
      <c r="Z1076" s="66"/>
      <c r="AA1076" s="67"/>
      <c r="AB1076" s="67"/>
      <c r="AC1076" s="68"/>
      <c r="AD1076" s="67"/>
      <c r="AE1076" s="72"/>
      <c r="AF1076" s="34"/>
      <c r="AG1076" s="69"/>
      <c r="AH1076" s="37"/>
      <c r="AI1076" s="37"/>
      <c r="AJ1076" s="37"/>
      <c r="AM1076" s="38"/>
      <c r="AN1076" s="38"/>
      <c r="AO1076" s="38"/>
      <c r="AQ1076" s="145"/>
      <c r="AR1076" s="72"/>
      <c r="AS1076" s="145"/>
      <c r="AX1076" s="75">
        <f>IF([1]!Contratacion2023[[#This Row],[ADICIÓN/PRÓRROGA]]="NO","N/A",[1]!Contratacion2023[[#This Row],[FECHA FIN PRORROGA]])</f>
        <v>0</v>
      </c>
      <c r="BB1076" s="283"/>
      <c r="BE1076" s="64">
        <f>[1]!Contratacion2023[[#This Row],[VALOR TOTAL DEL CONTRATO]]-[1]!Contratacion2023[[#This Row],[VALOR VIGENTE]]</f>
        <v>0</v>
      </c>
      <c r="BJ1076" s="51"/>
      <c r="BL1076" s="73"/>
      <c r="BM1076" s="51"/>
    </row>
    <row r="1077" spans="1:65" x14ac:dyDescent="0.25">
      <c r="A1077" s="53"/>
      <c r="H1077" s="203"/>
      <c r="I1077" s="57"/>
      <c r="K1077" s="58"/>
      <c r="L1077" s="59"/>
      <c r="N1077" s="59"/>
      <c r="O1077" s="61"/>
      <c r="P1077" s="55"/>
      <c r="Q1077" s="57"/>
      <c r="R1077" s="62"/>
      <c r="T1077" s="63"/>
      <c r="U1077" s="123">
        <f>([1]!Contratacion2023[[#This Row],[FECHA FINALIZACION INICIAL]]-[1]!Contratacion2023[[#This Row],[FECHA DE INICIO (SECOP)]])/30</f>
        <v>0</v>
      </c>
      <c r="V1077" s="64"/>
      <c r="W1077" s="27"/>
      <c r="X1077" s="65"/>
      <c r="Y1077" s="65"/>
      <c r="Z1077" s="66"/>
      <c r="AA1077" s="67"/>
      <c r="AB1077" s="67"/>
      <c r="AC1077" s="68"/>
      <c r="AD1077" s="67"/>
      <c r="AE1077" s="72"/>
      <c r="AF1077" s="34"/>
      <c r="AG1077" s="69"/>
      <c r="AH1077" s="37"/>
      <c r="AI1077" s="37"/>
      <c r="AJ1077" s="37"/>
      <c r="AM1077" s="38"/>
      <c r="AN1077" s="38"/>
      <c r="AO1077" s="38"/>
      <c r="AQ1077" s="145"/>
      <c r="AR1077" s="72"/>
      <c r="AS1077" s="145"/>
      <c r="AX1077" s="75">
        <f>IF([1]!Contratacion2023[[#This Row],[ADICIÓN/PRÓRROGA]]="NO","N/A",[1]!Contratacion2023[[#This Row],[FECHA FIN PRORROGA]])</f>
        <v>0</v>
      </c>
      <c r="BB1077" s="283"/>
      <c r="BE1077" s="64">
        <f>[1]!Contratacion2023[[#This Row],[VALOR TOTAL DEL CONTRATO]]-[1]!Contratacion2023[[#This Row],[VALOR VIGENTE]]</f>
        <v>0</v>
      </c>
      <c r="BJ1077" s="51"/>
      <c r="BL1077" s="73"/>
      <c r="BM1077" s="51"/>
    </row>
    <row r="1078" spans="1:65" x14ac:dyDescent="0.25">
      <c r="A1078" s="53"/>
      <c r="H1078" s="203"/>
      <c r="I1078" s="57"/>
      <c r="K1078" s="58"/>
      <c r="L1078" s="59"/>
      <c r="N1078" s="59"/>
      <c r="O1078" s="61"/>
      <c r="P1078" s="55"/>
      <c r="Q1078" s="57"/>
      <c r="R1078" s="62"/>
      <c r="T1078" s="63"/>
      <c r="U1078" s="123">
        <f>([1]!Contratacion2023[[#This Row],[FECHA FINALIZACION INICIAL]]-[1]!Contratacion2023[[#This Row],[FECHA DE INICIO (SECOP)]])/30</f>
        <v>0</v>
      </c>
      <c r="V1078" s="64"/>
      <c r="W1078" s="27"/>
      <c r="X1078" s="65"/>
      <c r="Y1078" s="65"/>
      <c r="Z1078" s="66"/>
      <c r="AA1078" s="67"/>
      <c r="AB1078" s="67"/>
      <c r="AC1078" s="68"/>
      <c r="AD1078" s="67"/>
      <c r="AE1078" s="72"/>
      <c r="AF1078" s="34"/>
      <c r="AG1078" s="69"/>
      <c r="AH1078" s="37"/>
      <c r="AI1078" s="37"/>
      <c r="AJ1078" s="37"/>
      <c r="AM1078" s="38"/>
      <c r="AN1078" s="38"/>
      <c r="AO1078" s="38"/>
      <c r="AQ1078" s="145"/>
      <c r="AR1078" s="72"/>
      <c r="AS1078" s="145"/>
      <c r="AX1078" s="75">
        <f>IF([1]!Contratacion2023[[#This Row],[ADICIÓN/PRÓRROGA]]="NO","N/A",[1]!Contratacion2023[[#This Row],[FECHA FIN PRORROGA]])</f>
        <v>0</v>
      </c>
      <c r="BB1078" s="283"/>
      <c r="BE1078" s="64">
        <f>[1]!Contratacion2023[[#This Row],[VALOR TOTAL DEL CONTRATO]]-[1]!Contratacion2023[[#This Row],[VALOR VIGENTE]]</f>
        <v>0</v>
      </c>
      <c r="BJ1078" s="51"/>
      <c r="BL1078" s="73"/>
      <c r="BM1078" s="51"/>
    </row>
    <row r="1079" spans="1:65" x14ac:dyDescent="0.25">
      <c r="A1079" s="53"/>
      <c r="H1079" s="203"/>
      <c r="I1079" s="57"/>
      <c r="K1079" s="58"/>
      <c r="L1079" s="59"/>
      <c r="N1079" s="59"/>
      <c r="O1079" s="61"/>
      <c r="P1079" s="55"/>
      <c r="Q1079" s="57"/>
      <c r="R1079" s="62"/>
      <c r="T1079" s="63"/>
      <c r="U1079" s="123">
        <f>([1]!Contratacion2023[[#This Row],[FECHA FINALIZACION INICIAL]]-[1]!Contratacion2023[[#This Row],[FECHA DE INICIO (SECOP)]])/30</f>
        <v>0</v>
      </c>
      <c r="V1079" s="64"/>
      <c r="W1079" s="27"/>
      <c r="X1079" s="65"/>
      <c r="Y1079" s="65"/>
      <c r="Z1079" s="66"/>
      <c r="AA1079" s="67"/>
      <c r="AB1079" s="67"/>
      <c r="AC1079" s="68"/>
      <c r="AD1079" s="67"/>
      <c r="AE1079" s="72"/>
      <c r="AF1079" s="34"/>
      <c r="AG1079" s="69"/>
      <c r="AH1079" s="37"/>
      <c r="AI1079" s="37"/>
      <c r="AJ1079" s="37"/>
      <c r="AM1079" s="38"/>
      <c r="AN1079" s="38"/>
      <c r="AO1079" s="38"/>
      <c r="AQ1079" s="145"/>
      <c r="AR1079" s="72"/>
      <c r="AS1079" s="145"/>
      <c r="AX1079" s="75">
        <f>IF([1]!Contratacion2023[[#This Row],[ADICIÓN/PRÓRROGA]]="NO","N/A",[1]!Contratacion2023[[#This Row],[FECHA FIN PRORROGA]])</f>
        <v>0</v>
      </c>
      <c r="BB1079" s="283"/>
      <c r="BE1079" s="64">
        <f>[1]!Contratacion2023[[#This Row],[VALOR TOTAL DEL CONTRATO]]-[1]!Contratacion2023[[#This Row],[VALOR VIGENTE]]</f>
        <v>0</v>
      </c>
      <c r="BJ1079" s="51"/>
      <c r="BL1079" s="73"/>
      <c r="BM1079" s="51"/>
    </row>
    <row r="1080" spans="1:65" x14ac:dyDescent="0.25">
      <c r="A1080" s="53"/>
      <c r="H1080" s="203"/>
      <c r="I1080" s="57"/>
      <c r="K1080" s="58"/>
      <c r="L1080" s="59"/>
      <c r="N1080" s="59"/>
      <c r="O1080" s="61"/>
      <c r="P1080" s="55"/>
      <c r="Q1080" s="57"/>
      <c r="R1080" s="62"/>
      <c r="T1080" s="63"/>
      <c r="U1080" s="123">
        <f>([1]!Contratacion2023[[#This Row],[FECHA FINALIZACION INICIAL]]-[1]!Contratacion2023[[#This Row],[FECHA DE INICIO (SECOP)]])/30</f>
        <v>0</v>
      </c>
      <c r="V1080" s="64"/>
      <c r="W1080" s="27"/>
      <c r="X1080" s="65"/>
      <c r="Y1080" s="65"/>
      <c r="Z1080" s="66"/>
      <c r="AA1080" s="67"/>
      <c r="AB1080" s="67"/>
      <c r="AC1080" s="68"/>
      <c r="AD1080" s="67"/>
      <c r="AE1080" s="72"/>
      <c r="AF1080" s="34"/>
      <c r="AG1080" s="69"/>
      <c r="AH1080" s="37"/>
      <c r="AI1080" s="37"/>
      <c r="AJ1080" s="37"/>
      <c r="AM1080" s="38"/>
      <c r="AN1080" s="38"/>
      <c r="AO1080" s="38"/>
      <c r="AQ1080" s="145"/>
      <c r="AR1080" s="72"/>
      <c r="AS1080" s="145"/>
      <c r="AX1080" s="75">
        <f>IF([1]!Contratacion2023[[#This Row],[ADICIÓN/PRÓRROGA]]="NO","N/A",[1]!Contratacion2023[[#This Row],[FECHA FIN PRORROGA]])</f>
        <v>0</v>
      </c>
      <c r="BB1080" s="283"/>
      <c r="BE1080" s="64">
        <f>[1]!Contratacion2023[[#This Row],[VALOR TOTAL DEL CONTRATO]]-[1]!Contratacion2023[[#This Row],[VALOR VIGENTE]]</f>
        <v>0</v>
      </c>
      <c r="BJ1080" s="51"/>
      <c r="BL1080" s="73"/>
      <c r="BM1080" s="51"/>
    </row>
    <row r="1081" spans="1:65" x14ac:dyDescent="0.25">
      <c r="A1081" s="53"/>
      <c r="H1081" s="203"/>
      <c r="I1081" s="57"/>
      <c r="K1081" s="58"/>
      <c r="L1081" s="59"/>
      <c r="N1081" s="59"/>
      <c r="O1081" s="61"/>
      <c r="P1081" s="55"/>
      <c r="Q1081" s="57"/>
      <c r="R1081" s="62"/>
      <c r="T1081" s="63"/>
      <c r="U1081" s="123">
        <f>([1]!Contratacion2023[[#This Row],[FECHA FINALIZACION INICIAL]]-[1]!Contratacion2023[[#This Row],[FECHA DE INICIO (SECOP)]])/30</f>
        <v>0</v>
      </c>
      <c r="V1081" s="64"/>
      <c r="W1081" s="27"/>
      <c r="X1081" s="65"/>
      <c r="Y1081" s="65"/>
      <c r="Z1081" s="66"/>
      <c r="AA1081" s="67"/>
      <c r="AB1081" s="67"/>
      <c r="AC1081" s="68"/>
      <c r="AD1081" s="67"/>
      <c r="AE1081" s="72"/>
      <c r="AF1081" s="34"/>
      <c r="AG1081" s="69"/>
      <c r="AH1081" s="37"/>
      <c r="AI1081" s="37"/>
      <c r="AJ1081" s="37"/>
      <c r="AM1081" s="38"/>
      <c r="AN1081" s="38"/>
      <c r="AO1081" s="38"/>
      <c r="AQ1081" s="145"/>
      <c r="AR1081" s="72"/>
      <c r="AS1081" s="145"/>
      <c r="AX1081" s="75">
        <f>IF([1]!Contratacion2023[[#This Row],[ADICIÓN/PRÓRROGA]]="NO","N/A",[1]!Contratacion2023[[#This Row],[FECHA FIN PRORROGA]])</f>
        <v>0</v>
      </c>
      <c r="BB1081" s="283"/>
      <c r="BE1081" s="64">
        <f>[1]!Contratacion2023[[#This Row],[VALOR TOTAL DEL CONTRATO]]-[1]!Contratacion2023[[#This Row],[VALOR VIGENTE]]</f>
        <v>0</v>
      </c>
      <c r="BJ1081" s="51"/>
      <c r="BL1081" s="73"/>
      <c r="BM1081" s="51"/>
    </row>
    <row r="1082" spans="1:65" x14ac:dyDescent="0.25">
      <c r="A1082" s="53"/>
      <c r="H1082" s="203"/>
      <c r="I1082" s="57"/>
      <c r="K1082" s="58"/>
      <c r="L1082" s="59"/>
      <c r="N1082" s="59"/>
      <c r="O1082" s="61"/>
      <c r="P1082" s="55"/>
      <c r="Q1082" s="57"/>
      <c r="R1082" s="62"/>
      <c r="T1082" s="63"/>
      <c r="U1082" s="123">
        <f>([1]!Contratacion2023[[#This Row],[FECHA FINALIZACION INICIAL]]-[1]!Contratacion2023[[#This Row],[FECHA DE INICIO (SECOP)]])/30</f>
        <v>0</v>
      </c>
      <c r="V1082" s="64"/>
      <c r="W1082" s="27"/>
      <c r="X1082" s="65"/>
      <c r="Y1082" s="65"/>
      <c r="Z1082" s="66"/>
      <c r="AA1082" s="67"/>
      <c r="AB1082" s="67"/>
      <c r="AC1082" s="68"/>
      <c r="AD1082" s="67"/>
      <c r="AE1082" s="72"/>
      <c r="AF1082" s="34"/>
      <c r="AG1082" s="69"/>
      <c r="AH1082" s="37"/>
      <c r="AI1082" s="37"/>
      <c r="AJ1082" s="37"/>
      <c r="AM1082" s="38"/>
      <c r="AN1082" s="38"/>
      <c r="AO1082" s="38"/>
      <c r="AQ1082" s="145"/>
      <c r="AR1082" s="72"/>
      <c r="AS1082" s="145"/>
      <c r="AX1082" s="75">
        <f>IF([1]!Contratacion2023[[#This Row],[ADICIÓN/PRÓRROGA]]="NO","N/A",[1]!Contratacion2023[[#This Row],[FECHA FIN PRORROGA]])</f>
        <v>0</v>
      </c>
      <c r="BB1082" s="283"/>
      <c r="BE1082" s="64">
        <f>[1]!Contratacion2023[[#This Row],[VALOR TOTAL DEL CONTRATO]]-[1]!Contratacion2023[[#This Row],[VALOR VIGENTE]]</f>
        <v>0</v>
      </c>
      <c r="BJ1082" s="51"/>
      <c r="BL1082" s="73"/>
      <c r="BM1082" s="51"/>
    </row>
    <row r="1083" spans="1:65" x14ac:dyDescent="0.25">
      <c r="A1083" s="53"/>
      <c r="H1083" s="203"/>
      <c r="I1083" s="57"/>
      <c r="K1083" s="58"/>
      <c r="L1083" s="59"/>
      <c r="N1083" s="59"/>
      <c r="O1083" s="61"/>
      <c r="P1083" s="55"/>
      <c r="Q1083" s="57"/>
      <c r="R1083" s="62"/>
      <c r="T1083" s="63"/>
      <c r="U1083" s="123">
        <f>([1]!Contratacion2023[[#This Row],[FECHA FINALIZACION INICIAL]]-[1]!Contratacion2023[[#This Row],[FECHA DE INICIO (SECOP)]])/30</f>
        <v>0</v>
      </c>
      <c r="V1083" s="64"/>
      <c r="W1083" s="27"/>
      <c r="X1083" s="65"/>
      <c r="Y1083" s="65"/>
      <c r="Z1083" s="66"/>
      <c r="AA1083" s="67"/>
      <c r="AB1083" s="67"/>
      <c r="AC1083" s="68"/>
      <c r="AD1083" s="67"/>
      <c r="AE1083" s="72"/>
      <c r="AF1083" s="34"/>
      <c r="AG1083" s="69"/>
      <c r="AH1083" s="37"/>
      <c r="AI1083" s="37"/>
      <c r="AJ1083" s="37"/>
      <c r="AM1083" s="38"/>
      <c r="AN1083" s="38"/>
      <c r="AO1083" s="38"/>
      <c r="AQ1083" s="145"/>
      <c r="AR1083" s="72"/>
      <c r="AS1083" s="145"/>
      <c r="AX1083" s="75">
        <f>IF([1]!Contratacion2023[[#This Row],[ADICIÓN/PRÓRROGA]]="NO","N/A",[1]!Contratacion2023[[#This Row],[FECHA FIN PRORROGA]])</f>
        <v>0</v>
      </c>
      <c r="BB1083" s="283"/>
      <c r="BE1083" s="64">
        <f>[1]!Contratacion2023[[#This Row],[VALOR TOTAL DEL CONTRATO]]-[1]!Contratacion2023[[#This Row],[VALOR VIGENTE]]</f>
        <v>0</v>
      </c>
      <c r="BJ1083" s="51"/>
      <c r="BL1083" s="73"/>
      <c r="BM1083" s="51"/>
    </row>
    <row r="1084" spans="1:65" x14ac:dyDescent="0.25">
      <c r="A1084" s="53"/>
      <c r="H1084" s="203"/>
      <c r="I1084" s="57"/>
      <c r="K1084" s="58"/>
      <c r="L1084" s="59"/>
      <c r="N1084" s="59"/>
      <c r="O1084" s="61"/>
      <c r="P1084" s="55"/>
      <c r="Q1084" s="57"/>
      <c r="R1084" s="62"/>
      <c r="T1084" s="63"/>
      <c r="U1084" s="123">
        <f>([1]!Contratacion2023[[#This Row],[FECHA FINALIZACION INICIAL]]-[1]!Contratacion2023[[#This Row],[FECHA DE INICIO (SECOP)]])/30</f>
        <v>0</v>
      </c>
      <c r="V1084" s="64"/>
      <c r="W1084" s="27"/>
      <c r="X1084" s="65"/>
      <c r="Y1084" s="65"/>
      <c r="Z1084" s="66"/>
      <c r="AA1084" s="67"/>
      <c r="AB1084" s="67"/>
      <c r="AC1084" s="68"/>
      <c r="AD1084" s="67"/>
      <c r="AE1084" s="72"/>
      <c r="AF1084" s="34"/>
      <c r="AG1084" s="69"/>
      <c r="AH1084" s="37"/>
      <c r="AI1084" s="37"/>
      <c r="AJ1084" s="37"/>
      <c r="AM1084" s="38"/>
      <c r="AN1084" s="38"/>
      <c r="AO1084" s="38"/>
      <c r="AQ1084" s="145"/>
      <c r="AR1084" s="72"/>
      <c r="AS1084" s="145"/>
      <c r="AX1084" s="75">
        <f>IF([1]!Contratacion2023[[#This Row],[ADICIÓN/PRÓRROGA]]="NO","N/A",[1]!Contratacion2023[[#This Row],[FECHA FIN PRORROGA]])</f>
        <v>0</v>
      </c>
      <c r="BB1084" s="283"/>
      <c r="BE1084" s="64">
        <f>[1]!Contratacion2023[[#This Row],[VALOR TOTAL DEL CONTRATO]]-[1]!Contratacion2023[[#This Row],[VALOR VIGENTE]]</f>
        <v>0</v>
      </c>
      <c r="BJ1084" s="51"/>
      <c r="BL1084" s="73"/>
      <c r="BM1084" s="51"/>
    </row>
    <row r="1085" spans="1:65" x14ac:dyDescent="0.25">
      <c r="A1085" s="53"/>
      <c r="H1085" s="203"/>
      <c r="I1085" s="57"/>
      <c r="K1085" s="58"/>
      <c r="L1085" s="59"/>
      <c r="N1085" s="59"/>
      <c r="O1085" s="61"/>
      <c r="P1085" s="55"/>
      <c r="Q1085" s="57"/>
      <c r="R1085" s="62"/>
      <c r="T1085" s="63"/>
      <c r="U1085" s="123">
        <f>([1]!Contratacion2023[[#This Row],[FECHA FINALIZACION INICIAL]]-[1]!Contratacion2023[[#This Row],[FECHA DE INICIO (SECOP)]])/30</f>
        <v>0</v>
      </c>
      <c r="V1085" s="64"/>
      <c r="W1085" s="27"/>
      <c r="X1085" s="65"/>
      <c r="Y1085" s="65"/>
      <c r="Z1085" s="66"/>
      <c r="AA1085" s="67"/>
      <c r="AB1085" s="67"/>
      <c r="AC1085" s="68"/>
      <c r="AD1085" s="67"/>
      <c r="AE1085" s="72"/>
      <c r="AF1085" s="34"/>
      <c r="AG1085" s="69"/>
      <c r="AH1085" s="37"/>
      <c r="AI1085" s="37"/>
      <c r="AJ1085" s="37"/>
      <c r="AM1085" s="38"/>
      <c r="AN1085" s="38"/>
      <c r="AO1085" s="38"/>
      <c r="AQ1085" s="145"/>
      <c r="AR1085" s="72"/>
      <c r="AS1085" s="145"/>
      <c r="AX1085" s="75">
        <f>IF([1]!Contratacion2023[[#This Row],[ADICIÓN/PRÓRROGA]]="NO","N/A",[1]!Contratacion2023[[#This Row],[FECHA FIN PRORROGA]])</f>
        <v>0</v>
      </c>
      <c r="BB1085" s="283"/>
      <c r="BE1085" s="64">
        <f>[1]!Contratacion2023[[#This Row],[VALOR TOTAL DEL CONTRATO]]-[1]!Contratacion2023[[#This Row],[VALOR VIGENTE]]</f>
        <v>0</v>
      </c>
      <c r="BJ1085" s="51"/>
      <c r="BL1085" s="73"/>
      <c r="BM1085" s="51"/>
    </row>
    <row r="1086" spans="1:65" x14ac:dyDescent="0.25">
      <c r="A1086" s="53"/>
      <c r="H1086" s="203"/>
      <c r="I1086" s="57"/>
      <c r="K1086" s="58"/>
      <c r="L1086" s="59"/>
      <c r="N1086" s="59"/>
      <c r="O1086" s="61"/>
      <c r="P1086" s="55"/>
      <c r="Q1086" s="57"/>
      <c r="R1086" s="62"/>
      <c r="T1086" s="63"/>
      <c r="U1086" s="123">
        <f>([1]!Contratacion2023[[#This Row],[FECHA FINALIZACION INICIAL]]-[1]!Contratacion2023[[#This Row],[FECHA DE INICIO (SECOP)]])/30</f>
        <v>0</v>
      </c>
      <c r="V1086" s="64"/>
      <c r="W1086" s="27"/>
      <c r="X1086" s="65"/>
      <c r="Y1086" s="65"/>
      <c r="Z1086" s="66"/>
      <c r="AA1086" s="67"/>
      <c r="AB1086" s="67"/>
      <c r="AC1086" s="68"/>
      <c r="AD1086" s="67"/>
      <c r="AE1086" s="72"/>
      <c r="AF1086" s="34"/>
      <c r="AG1086" s="69"/>
      <c r="AH1086" s="37"/>
      <c r="AI1086" s="37"/>
      <c r="AJ1086" s="37"/>
      <c r="AM1086" s="38"/>
      <c r="AN1086" s="38"/>
      <c r="AO1086" s="38"/>
      <c r="AQ1086" s="145"/>
      <c r="AR1086" s="72"/>
      <c r="AS1086" s="145"/>
      <c r="AX1086" s="75">
        <f>IF([1]!Contratacion2023[[#This Row],[ADICIÓN/PRÓRROGA]]="NO","N/A",[1]!Contratacion2023[[#This Row],[FECHA FIN PRORROGA]])</f>
        <v>0</v>
      </c>
      <c r="BB1086" s="283"/>
      <c r="BE1086" s="64">
        <f>[1]!Contratacion2023[[#This Row],[VALOR TOTAL DEL CONTRATO]]-[1]!Contratacion2023[[#This Row],[VALOR VIGENTE]]</f>
        <v>0</v>
      </c>
      <c r="BJ1086" s="51"/>
      <c r="BL1086" s="73"/>
      <c r="BM1086" s="51"/>
    </row>
    <row r="1087" spans="1:65" x14ac:dyDescent="0.25">
      <c r="A1087" s="53"/>
      <c r="H1087" s="203"/>
      <c r="I1087" s="57"/>
      <c r="K1087" s="58"/>
      <c r="L1087" s="59"/>
      <c r="N1087" s="59"/>
      <c r="O1087" s="61"/>
      <c r="P1087" s="55"/>
      <c r="Q1087" s="57"/>
      <c r="R1087" s="62"/>
      <c r="T1087" s="63"/>
      <c r="U1087" s="123">
        <f>([1]!Contratacion2023[[#This Row],[FECHA FINALIZACION INICIAL]]-[1]!Contratacion2023[[#This Row],[FECHA DE INICIO (SECOP)]])/30</f>
        <v>0</v>
      </c>
      <c r="V1087" s="64"/>
      <c r="W1087" s="27"/>
      <c r="X1087" s="65"/>
      <c r="Y1087" s="65"/>
      <c r="Z1087" s="66"/>
      <c r="AA1087" s="67"/>
      <c r="AB1087" s="67"/>
      <c r="AC1087" s="68"/>
      <c r="AD1087" s="67"/>
      <c r="AE1087" s="72"/>
      <c r="AF1087" s="34"/>
      <c r="AG1087" s="69"/>
      <c r="AH1087" s="37"/>
      <c r="AI1087" s="37"/>
      <c r="AJ1087" s="37"/>
      <c r="AM1087" s="38"/>
      <c r="AN1087" s="38"/>
      <c r="AO1087" s="38"/>
      <c r="AQ1087" s="145"/>
      <c r="AR1087" s="72"/>
      <c r="AS1087" s="145"/>
      <c r="AX1087" s="75">
        <f>IF([1]!Contratacion2023[[#This Row],[ADICIÓN/PRÓRROGA]]="NO","N/A",[1]!Contratacion2023[[#This Row],[FECHA FIN PRORROGA]])</f>
        <v>0</v>
      </c>
      <c r="BB1087" s="283"/>
      <c r="BE1087" s="64">
        <f>[1]!Contratacion2023[[#This Row],[VALOR TOTAL DEL CONTRATO]]-[1]!Contratacion2023[[#This Row],[VALOR VIGENTE]]</f>
        <v>0</v>
      </c>
      <c r="BJ1087" s="51"/>
      <c r="BL1087" s="73"/>
      <c r="BM1087" s="51"/>
    </row>
    <row r="1088" spans="1:65" x14ac:dyDescent="0.25">
      <c r="A1088" s="53"/>
      <c r="H1088" s="203"/>
      <c r="I1088" s="57"/>
      <c r="K1088" s="58"/>
      <c r="L1088" s="59"/>
      <c r="N1088" s="59"/>
      <c r="O1088" s="61"/>
      <c r="P1088" s="55"/>
      <c r="Q1088" s="57"/>
      <c r="R1088" s="62"/>
      <c r="T1088" s="63"/>
      <c r="U1088" s="123">
        <f>([1]!Contratacion2023[[#This Row],[FECHA FINALIZACION INICIAL]]-[1]!Contratacion2023[[#This Row],[FECHA DE INICIO (SECOP)]])/30</f>
        <v>0</v>
      </c>
      <c r="V1088" s="64"/>
      <c r="W1088" s="27"/>
      <c r="X1088" s="65"/>
      <c r="Y1088" s="65"/>
      <c r="Z1088" s="66"/>
      <c r="AA1088" s="67"/>
      <c r="AB1088" s="67"/>
      <c r="AC1088" s="68"/>
      <c r="AD1088" s="67"/>
      <c r="AE1088" s="72"/>
      <c r="AF1088" s="34"/>
      <c r="AG1088" s="69"/>
      <c r="AH1088" s="37"/>
      <c r="AI1088" s="37"/>
      <c r="AJ1088" s="37"/>
      <c r="AM1088" s="38"/>
      <c r="AN1088" s="38"/>
      <c r="AO1088" s="38"/>
      <c r="AQ1088" s="145"/>
      <c r="AR1088" s="72"/>
      <c r="AS1088" s="145"/>
      <c r="AX1088" s="75">
        <f>IF([1]!Contratacion2023[[#This Row],[ADICIÓN/PRÓRROGA]]="NO","N/A",[1]!Contratacion2023[[#This Row],[FECHA FIN PRORROGA]])</f>
        <v>0</v>
      </c>
      <c r="BB1088" s="283"/>
      <c r="BE1088" s="64">
        <f>[1]!Contratacion2023[[#This Row],[VALOR TOTAL DEL CONTRATO]]-[1]!Contratacion2023[[#This Row],[VALOR VIGENTE]]</f>
        <v>0</v>
      </c>
      <c r="BJ1088" s="51"/>
      <c r="BL1088" s="73"/>
      <c r="BM1088" s="51"/>
    </row>
    <row r="1089" spans="1:65" x14ac:dyDescent="0.25">
      <c r="A1089" s="53"/>
      <c r="H1089" s="203"/>
      <c r="I1089" s="57"/>
      <c r="K1089" s="58"/>
      <c r="L1089" s="59"/>
      <c r="N1089" s="59"/>
      <c r="O1089" s="61"/>
      <c r="P1089" s="55"/>
      <c r="Q1089" s="57"/>
      <c r="R1089" s="62"/>
      <c r="T1089" s="63"/>
      <c r="U1089" s="123">
        <f>([1]!Contratacion2023[[#This Row],[FECHA FINALIZACION INICIAL]]-[1]!Contratacion2023[[#This Row],[FECHA DE INICIO (SECOP)]])/30</f>
        <v>0</v>
      </c>
      <c r="V1089" s="64"/>
      <c r="W1089" s="27"/>
      <c r="X1089" s="65"/>
      <c r="Y1089" s="65"/>
      <c r="Z1089" s="66"/>
      <c r="AA1089" s="67"/>
      <c r="AB1089" s="67"/>
      <c r="AC1089" s="68"/>
      <c r="AD1089" s="67"/>
      <c r="AE1089" s="72"/>
      <c r="AF1089" s="34"/>
      <c r="AG1089" s="69"/>
      <c r="AH1089" s="37"/>
      <c r="AI1089" s="37"/>
      <c r="AJ1089" s="37"/>
      <c r="AM1089" s="38"/>
      <c r="AN1089" s="38"/>
      <c r="AO1089" s="38"/>
      <c r="AQ1089" s="145"/>
      <c r="AR1089" s="72"/>
      <c r="AS1089" s="145"/>
      <c r="AX1089" s="75">
        <f>IF([1]!Contratacion2023[[#This Row],[ADICIÓN/PRÓRROGA]]="NO","N/A",[1]!Contratacion2023[[#This Row],[FECHA FIN PRORROGA]])</f>
        <v>0</v>
      </c>
      <c r="BB1089" s="283"/>
      <c r="BE1089" s="64">
        <f>[1]!Contratacion2023[[#This Row],[VALOR TOTAL DEL CONTRATO]]-[1]!Contratacion2023[[#This Row],[VALOR VIGENTE]]</f>
        <v>0</v>
      </c>
      <c r="BJ1089" s="51"/>
      <c r="BL1089" s="73"/>
      <c r="BM1089" s="51"/>
    </row>
    <row r="1090" spans="1:65" x14ac:dyDescent="0.25">
      <c r="A1090" s="53"/>
      <c r="H1090" s="203"/>
      <c r="I1090" s="57"/>
      <c r="K1090" s="58"/>
      <c r="L1090" s="59"/>
      <c r="N1090" s="59"/>
      <c r="O1090" s="61"/>
      <c r="P1090" s="55"/>
      <c r="Q1090" s="57"/>
      <c r="R1090" s="62"/>
      <c r="T1090" s="63"/>
      <c r="U1090" s="123">
        <f>([1]!Contratacion2023[[#This Row],[FECHA FINALIZACION INICIAL]]-[1]!Contratacion2023[[#This Row],[FECHA DE INICIO (SECOP)]])/30</f>
        <v>0</v>
      </c>
      <c r="V1090" s="64"/>
      <c r="W1090" s="27"/>
      <c r="X1090" s="65"/>
      <c r="Y1090" s="65"/>
      <c r="Z1090" s="66"/>
      <c r="AA1090" s="67"/>
      <c r="AB1090" s="67"/>
      <c r="AC1090" s="68"/>
      <c r="AD1090" s="67"/>
      <c r="AE1090" s="72"/>
      <c r="AF1090" s="34"/>
      <c r="AG1090" s="69"/>
      <c r="AH1090" s="37"/>
      <c r="AI1090" s="37"/>
      <c r="AJ1090" s="37"/>
      <c r="AM1090" s="38"/>
      <c r="AN1090" s="38"/>
      <c r="AO1090" s="38"/>
      <c r="AQ1090" s="145"/>
      <c r="AR1090" s="72"/>
      <c r="AS1090" s="145"/>
      <c r="AX1090" s="75">
        <f>IF([1]!Contratacion2023[[#This Row],[ADICIÓN/PRÓRROGA]]="NO","N/A",[1]!Contratacion2023[[#This Row],[FECHA FIN PRORROGA]])</f>
        <v>0</v>
      </c>
      <c r="BB1090" s="283"/>
      <c r="BE1090" s="64">
        <f>[1]!Contratacion2023[[#This Row],[VALOR TOTAL DEL CONTRATO]]-[1]!Contratacion2023[[#This Row],[VALOR VIGENTE]]</f>
        <v>0</v>
      </c>
      <c r="BJ1090" s="51"/>
      <c r="BL1090" s="73"/>
      <c r="BM1090" s="51"/>
    </row>
    <row r="1091" spans="1:65" x14ac:dyDescent="0.25">
      <c r="A1091" s="53"/>
      <c r="H1091" s="203"/>
      <c r="I1091" s="57"/>
      <c r="K1091" s="58"/>
      <c r="L1091" s="59"/>
      <c r="N1091" s="59"/>
      <c r="O1091" s="61"/>
      <c r="P1091" s="55"/>
      <c r="Q1091" s="57"/>
      <c r="R1091" s="62"/>
      <c r="T1091" s="63"/>
      <c r="U1091" s="123">
        <f>([1]!Contratacion2023[[#This Row],[FECHA FINALIZACION INICIAL]]-[1]!Contratacion2023[[#This Row],[FECHA DE INICIO (SECOP)]])/30</f>
        <v>0</v>
      </c>
      <c r="V1091" s="64"/>
      <c r="W1091" s="27"/>
      <c r="X1091" s="65"/>
      <c r="Y1091" s="65"/>
      <c r="Z1091" s="66"/>
      <c r="AA1091" s="67"/>
      <c r="AB1091" s="67"/>
      <c r="AC1091" s="68"/>
      <c r="AD1091" s="67"/>
      <c r="AE1091" s="72"/>
      <c r="AF1091" s="34"/>
      <c r="AG1091" s="69"/>
      <c r="AH1091" s="37"/>
      <c r="AI1091" s="37"/>
      <c r="AJ1091" s="37"/>
      <c r="AM1091" s="38"/>
      <c r="AN1091" s="38"/>
      <c r="AO1091" s="38"/>
      <c r="AQ1091" s="145"/>
      <c r="AR1091" s="72"/>
      <c r="AS1091" s="145"/>
      <c r="AX1091" s="75">
        <f>IF([1]!Contratacion2023[[#This Row],[ADICIÓN/PRÓRROGA]]="NO","N/A",[1]!Contratacion2023[[#This Row],[FECHA FIN PRORROGA]])</f>
        <v>0</v>
      </c>
      <c r="BB1091" s="283"/>
      <c r="BE1091" s="64">
        <f>[1]!Contratacion2023[[#This Row],[VALOR TOTAL DEL CONTRATO]]-[1]!Contratacion2023[[#This Row],[VALOR VIGENTE]]</f>
        <v>0</v>
      </c>
      <c r="BJ1091" s="51"/>
      <c r="BL1091" s="73"/>
      <c r="BM1091" s="51"/>
    </row>
    <row r="1092" spans="1:65" x14ac:dyDescent="0.25">
      <c r="A1092" s="53"/>
      <c r="H1092" s="203"/>
      <c r="I1092" s="57"/>
      <c r="K1092" s="58"/>
      <c r="L1092" s="59"/>
      <c r="N1092" s="59"/>
      <c r="O1092" s="61"/>
      <c r="P1092" s="55"/>
      <c r="Q1092" s="57"/>
      <c r="R1092" s="62"/>
      <c r="T1092" s="63"/>
      <c r="U1092" s="123">
        <f>([1]!Contratacion2023[[#This Row],[FECHA FINALIZACION INICIAL]]-[1]!Contratacion2023[[#This Row],[FECHA DE INICIO (SECOP)]])/30</f>
        <v>0</v>
      </c>
      <c r="V1092" s="64"/>
      <c r="W1092" s="27"/>
      <c r="X1092" s="65"/>
      <c r="Y1092" s="65"/>
      <c r="Z1092" s="66"/>
      <c r="AA1092" s="67"/>
      <c r="AB1092" s="67"/>
      <c r="AC1092" s="68"/>
      <c r="AD1092" s="67"/>
      <c r="AE1092" s="72"/>
      <c r="AF1092" s="34"/>
      <c r="AG1092" s="69"/>
      <c r="AH1092" s="37"/>
      <c r="AI1092" s="37"/>
      <c r="AJ1092" s="37"/>
      <c r="AM1092" s="38"/>
      <c r="AN1092" s="38"/>
      <c r="AO1092" s="38"/>
      <c r="AQ1092" s="145"/>
      <c r="AR1092" s="72"/>
      <c r="AS1092" s="145"/>
      <c r="AX1092" s="75">
        <f>IF([1]!Contratacion2023[[#This Row],[ADICIÓN/PRÓRROGA]]="NO","N/A",[1]!Contratacion2023[[#This Row],[FECHA FIN PRORROGA]])</f>
        <v>0</v>
      </c>
      <c r="BB1092" s="283"/>
      <c r="BE1092" s="64">
        <f>[1]!Contratacion2023[[#This Row],[VALOR TOTAL DEL CONTRATO]]-[1]!Contratacion2023[[#This Row],[VALOR VIGENTE]]</f>
        <v>0</v>
      </c>
      <c r="BJ1092" s="51"/>
      <c r="BL1092" s="73"/>
      <c r="BM1092" s="51"/>
    </row>
    <row r="1093" spans="1:65" x14ac:dyDescent="0.25">
      <c r="A1093" s="53"/>
      <c r="H1093" s="203"/>
      <c r="I1093" s="57"/>
      <c r="K1093" s="58"/>
      <c r="L1093" s="59"/>
      <c r="N1093" s="59"/>
      <c r="O1093" s="61"/>
      <c r="P1093" s="55"/>
      <c r="Q1093" s="57"/>
      <c r="R1093" s="62"/>
      <c r="T1093" s="63"/>
      <c r="U1093" s="123">
        <f>([1]!Contratacion2023[[#This Row],[FECHA FINALIZACION INICIAL]]-[1]!Contratacion2023[[#This Row],[FECHA DE INICIO (SECOP)]])/30</f>
        <v>0</v>
      </c>
      <c r="V1093" s="64"/>
      <c r="W1093" s="27"/>
      <c r="X1093" s="65"/>
      <c r="Y1093" s="65"/>
      <c r="Z1093" s="66"/>
      <c r="AA1093" s="67"/>
      <c r="AB1093" s="67"/>
      <c r="AC1093" s="68"/>
      <c r="AD1093" s="67"/>
      <c r="AE1093" s="72"/>
      <c r="AF1093" s="34"/>
      <c r="AG1093" s="69"/>
      <c r="AH1093" s="37"/>
      <c r="AI1093" s="37"/>
      <c r="AJ1093" s="37"/>
      <c r="AM1093" s="38"/>
      <c r="AN1093" s="38"/>
      <c r="AO1093" s="38"/>
      <c r="AQ1093" s="145"/>
      <c r="AR1093" s="72"/>
      <c r="AS1093" s="145"/>
      <c r="AX1093" s="75">
        <f>IF([1]!Contratacion2023[[#This Row],[ADICIÓN/PRÓRROGA]]="NO","N/A",[1]!Contratacion2023[[#This Row],[FECHA FIN PRORROGA]])</f>
        <v>0</v>
      </c>
      <c r="BB1093" s="283"/>
      <c r="BE1093" s="64">
        <f>[1]!Contratacion2023[[#This Row],[VALOR TOTAL DEL CONTRATO]]-[1]!Contratacion2023[[#This Row],[VALOR VIGENTE]]</f>
        <v>0</v>
      </c>
      <c r="BJ1093" s="51"/>
      <c r="BL1093" s="73"/>
      <c r="BM1093" s="51"/>
    </row>
    <row r="1094" spans="1:65" x14ac:dyDescent="0.25">
      <c r="A1094" s="53"/>
      <c r="H1094" s="203"/>
      <c r="I1094" s="57"/>
      <c r="K1094" s="58"/>
      <c r="L1094" s="59"/>
      <c r="N1094" s="59"/>
      <c r="O1094" s="61"/>
      <c r="P1094" s="55"/>
      <c r="Q1094" s="57"/>
      <c r="R1094" s="62"/>
      <c r="T1094" s="63"/>
      <c r="U1094" s="123">
        <f>([1]!Contratacion2023[[#This Row],[FECHA FINALIZACION INICIAL]]-[1]!Contratacion2023[[#This Row],[FECHA DE INICIO (SECOP)]])/30</f>
        <v>0</v>
      </c>
      <c r="V1094" s="64"/>
      <c r="W1094" s="27"/>
      <c r="X1094" s="65"/>
      <c r="Y1094" s="65"/>
      <c r="Z1094" s="66"/>
      <c r="AA1094" s="67"/>
      <c r="AB1094" s="67"/>
      <c r="AC1094" s="68"/>
      <c r="AD1094" s="67"/>
      <c r="AE1094" s="72"/>
      <c r="AF1094" s="34"/>
      <c r="AG1094" s="69"/>
      <c r="AH1094" s="37"/>
      <c r="AI1094" s="37"/>
      <c r="AJ1094" s="37"/>
      <c r="AM1094" s="38"/>
      <c r="AN1094" s="38"/>
      <c r="AO1094" s="38"/>
      <c r="AQ1094" s="145"/>
      <c r="AR1094" s="72"/>
      <c r="AS1094" s="145"/>
      <c r="AX1094" s="75">
        <f>IF([1]!Contratacion2023[[#This Row],[ADICIÓN/PRÓRROGA]]="NO","N/A",[1]!Contratacion2023[[#This Row],[FECHA FIN PRORROGA]])</f>
        <v>0</v>
      </c>
      <c r="BB1094" s="283"/>
      <c r="BE1094" s="64">
        <f>[1]!Contratacion2023[[#This Row],[VALOR TOTAL DEL CONTRATO]]-[1]!Contratacion2023[[#This Row],[VALOR VIGENTE]]</f>
        <v>0</v>
      </c>
      <c r="BJ1094" s="51"/>
      <c r="BL1094" s="73"/>
      <c r="BM1094" s="51"/>
    </row>
    <row r="1095" spans="1:65" x14ac:dyDescent="0.25">
      <c r="A1095" s="53"/>
      <c r="H1095" s="203"/>
      <c r="I1095" s="57"/>
      <c r="K1095" s="58"/>
      <c r="L1095" s="59"/>
      <c r="N1095" s="59"/>
      <c r="O1095" s="61"/>
      <c r="P1095" s="55"/>
      <c r="Q1095" s="57"/>
      <c r="R1095" s="62"/>
      <c r="T1095" s="63"/>
      <c r="U1095" s="123">
        <f>([1]!Contratacion2023[[#This Row],[FECHA FINALIZACION INICIAL]]-[1]!Contratacion2023[[#This Row],[FECHA DE INICIO (SECOP)]])/30</f>
        <v>0</v>
      </c>
      <c r="V1095" s="64"/>
      <c r="W1095" s="27"/>
      <c r="X1095" s="65"/>
      <c r="Y1095" s="65"/>
      <c r="Z1095" s="66"/>
      <c r="AA1095" s="67"/>
      <c r="AB1095" s="67"/>
      <c r="AC1095" s="68"/>
      <c r="AD1095" s="67"/>
      <c r="AE1095" s="72"/>
      <c r="AF1095" s="34"/>
      <c r="AG1095" s="69"/>
      <c r="AH1095" s="37"/>
      <c r="AI1095" s="37"/>
      <c r="AJ1095" s="37"/>
      <c r="AM1095" s="38"/>
      <c r="AN1095" s="38"/>
      <c r="AO1095" s="38"/>
      <c r="AQ1095" s="145"/>
      <c r="AR1095" s="72"/>
      <c r="AS1095" s="145"/>
      <c r="AX1095" s="75">
        <f>IF([1]!Contratacion2023[[#This Row],[ADICIÓN/PRÓRROGA]]="NO","N/A",[1]!Contratacion2023[[#This Row],[FECHA FIN PRORROGA]])</f>
        <v>0</v>
      </c>
      <c r="BB1095" s="283"/>
      <c r="BE1095" s="64">
        <f>[1]!Contratacion2023[[#This Row],[VALOR TOTAL DEL CONTRATO]]-[1]!Contratacion2023[[#This Row],[VALOR VIGENTE]]</f>
        <v>0</v>
      </c>
      <c r="BJ1095" s="51"/>
      <c r="BL1095" s="73"/>
      <c r="BM1095" s="51"/>
    </row>
    <row r="1096" spans="1:65" x14ac:dyDescent="0.25">
      <c r="A1096" s="53"/>
      <c r="H1096" s="203"/>
      <c r="I1096" s="57"/>
      <c r="K1096" s="58"/>
      <c r="L1096" s="59"/>
      <c r="N1096" s="59"/>
      <c r="O1096" s="61"/>
      <c r="P1096" s="55"/>
      <c r="Q1096" s="57"/>
      <c r="R1096" s="62"/>
      <c r="T1096" s="63"/>
      <c r="U1096" s="123">
        <f>([1]!Contratacion2023[[#This Row],[FECHA FINALIZACION INICIAL]]-[1]!Contratacion2023[[#This Row],[FECHA DE INICIO (SECOP)]])/30</f>
        <v>0</v>
      </c>
      <c r="V1096" s="64"/>
      <c r="W1096" s="27"/>
      <c r="X1096" s="65"/>
      <c r="Y1096" s="65"/>
      <c r="Z1096" s="66"/>
      <c r="AA1096" s="67"/>
      <c r="AB1096" s="67"/>
      <c r="AC1096" s="68"/>
      <c r="AD1096" s="67"/>
      <c r="AE1096" s="72"/>
      <c r="AF1096" s="34"/>
      <c r="AG1096" s="69"/>
      <c r="AH1096" s="37"/>
      <c r="AI1096" s="37"/>
      <c r="AJ1096" s="37"/>
      <c r="AM1096" s="38"/>
      <c r="AN1096" s="38"/>
      <c r="AO1096" s="38"/>
      <c r="AQ1096" s="145"/>
      <c r="AR1096" s="72"/>
      <c r="AS1096" s="145"/>
      <c r="AX1096" s="75">
        <f>IF([1]!Contratacion2023[[#This Row],[ADICIÓN/PRÓRROGA]]="NO","N/A",[1]!Contratacion2023[[#This Row],[FECHA FIN PRORROGA]])</f>
        <v>0</v>
      </c>
      <c r="BB1096" s="283"/>
      <c r="BE1096" s="64">
        <f>[1]!Contratacion2023[[#This Row],[VALOR TOTAL DEL CONTRATO]]-[1]!Contratacion2023[[#This Row],[VALOR VIGENTE]]</f>
        <v>0</v>
      </c>
      <c r="BJ1096" s="51"/>
      <c r="BL1096" s="73"/>
      <c r="BM1096" s="51"/>
    </row>
    <row r="1097" spans="1:65" x14ac:dyDescent="0.25">
      <c r="A1097" s="53"/>
      <c r="H1097" s="203"/>
      <c r="I1097" s="57"/>
      <c r="K1097" s="58"/>
      <c r="L1097" s="59"/>
      <c r="N1097" s="59"/>
      <c r="O1097" s="61"/>
      <c r="P1097" s="55"/>
      <c r="Q1097" s="57"/>
      <c r="R1097" s="62"/>
      <c r="T1097" s="63"/>
      <c r="U1097" s="123">
        <f>([1]!Contratacion2023[[#This Row],[FECHA FINALIZACION INICIAL]]-[1]!Contratacion2023[[#This Row],[FECHA DE INICIO (SECOP)]])/30</f>
        <v>0</v>
      </c>
      <c r="V1097" s="64"/>
      <c r="W1097" s="27"/>
      <c r="X1097" s="65"/>
      <c r="Y1097" s="65"/>
      <c r="Z1097" s="66"/>
      <c r="AA1097" s="67"/>
      <c r="AB1097" s="67"/>
      <c r="AC1097" s="68"/>
      <c r="AD1097" s="67"/>
      <c r="AE1097" s="72"/>
      <c r="AF1097" s="34"/>
      <c r="AG1097" s="69"/>
      <c r="AH1097" s="37"/>
      <c r="AI1097" s="37"/>
      <c r="AJ1097" s="37"/>
      <c r="AM1097" s="38"/>
      <c r="AN1097" s="38"/>
      <c r="AO1097" s="38"/>
      <c r="AQ1097" s="145"/>
      <c r="AR1097" s="72"/>
      <c r="AS1097" s="145"/>
      <c r="AX1097" s="75">
        <f>IF([1]!Contratacion2023[[#This Row],[ADICIÓN/PRÓRROGA]]="NO","N/A",[1]!Contratacion2023[[#This Row],[FECHA FIN PRORROGA]])</f>
        <v>0</v>
      </c>
      <c r="BB1097" s="283"/>
      <c r="BE1097" s="64">
        <f>[1]!Contratacion2023[[#This Row],[VALOR TOTAL DEL CONTRATO]]-[1]!Contratacion2023[[#This Row],[VALOR VIGENTE]]</f>
        <v>0</v>
      </c>
      <c r="BJ1097" s="51"/>
      <c r="BL1097" s="73"/>
      <c r="BM1097" s="51"/>
    </row>
    <row r="1098" spans="1:65" x14ac:dyDescent="0.25">
      <c r="A1098" s="53"/>
      <c r="H1098" s="203"/>
      <c r="I1098" s="57"/>
      <c r="K1098" s="58"/>
      <c r="L1098" s="59"/>
      <c r="N1098" s="59"/>
      <c r="O1098" s="61"/>
      <c r="P1098" s="55"/>
      <c r="Q1098" s="57"/>
      <c r="R1098" s="62"/>
      <c r="T1098" s="63"/>
      <c r="U1098" s="123">
        <f>([1]!Contratacion2023[[#This Row],[FECHA FINALIZACION INICIAL]]-[1]!Contratacion2023[[#This Row],[FECHA DE INICIO (SECOP)]])/30</f>
        <v>0</v>
      </c>
      <c r="V1098" s="64"/>
      <c r="W1098" s="27"/>
      <c r="X1098" s="65"/>
      <c r="Y1098" s="65"/>
      <c r="Z1098" s="66"/>
      <c r="AA1098" s="67"/>
      <c r="AB1098" s="67"/>
      <c r="AC1098" s="68"/>
      <c r="AD1098" s="67"/>
      <c r="AE1098" s="72"/>
      <c r="AF1098" s="34"/>
      <c r="AG1098" s="69"/>
      <c r="AH1098" s="37"/>
      <c r="AI1098" s="37"/>
      <c r="AJ1098" s="37"/>
      <c r="AM1098" s="38"/>
      <c r="AN1098" s="38"/>
      <c r="AO1098" s="38"/>
      <c r="AQ1098" s="145"/>
      <c r="AR1098" s="72"/>
      <c r="AS1098" s="145"/>
      <c r="AX1098" s="75">
        <f>IF([1]!Contratacion2023[[#This Row],[ADICIÓN/PRÓRROGA]]="NO","N/A",[1]!Contratacion2023[[#This Row],[FECHA FIN PRORROGA]])</f>
        <v>0</v>
      </c>
      <c r="BB1098" s="283"/>
      <c r="BE1098" s="64">
        <f>[1]!Contratacion2023[[#This Row],[VALOR TOTAL DEL CONTRATO]]-[1]!Contratacion2023[[#This Row],[VALOR VIGENTE]]</f>
        <v>0</v>
      </c>
      <c r="BJ1098" s="51"/>
      <c r="BL1098" s="73"/>
      <c r="BM1098" s="51"/>
    </row>
    <row r="1099" spans="1:65" x14ac:dyDescent="0.25">
      <c r="A1099" s="53"/>
      <c r="H1099" s="203"/>
      <c r="I1099" s="57"/>
      <c r="K1099" s="58"/>
      <c r="L1099" s="59"/>
      <c r="N1099" s="59"/>
      <c r="O1099" s="61"/>
      <c r="P1099" s="55"/>
      <c r="Q1099" s="57"/>
      <c r="R1099" s="62"/>
      <c r="T1099" s="63"/>
      <c r="U1099" s="123">
        <f>([1]!Contratacion2023[[#This Row],[FECHA FINALIZACION INICIAL]]-[1]!Contratacion2023[[#This Row],[FECHA DE INICIO (SECOP)]])/30</f>
        <v>0</v>
      </c>
      <c r="V1099" s="64"/>
      <c r="W1099" s="27"/>
      <c r="X1099" s="65"/>
      <c r="Y1099" s="65"/>
      <c r="Z1099" s="66"/>
      <c r="AA1099" s="67"/>
      <c r="AB1099" s="67"/>
      <c r="AC1099" s="68"/>
      <c r="AD1099" s="67"/>
      <c r="AE1099" s="72"/>
      <c r="AF1099" s="34"/>
      <c r="AG1099" s="69"/>
      <c r="AH1099" s="37"/>
      <c r="AI1099" s="37"/>
      <c r="AJ1099" s="37"/>
      <c r="AM1099" s="38"/>
      <c r="AN1099" s="38"/>
      <c r="AO1099" s="38"/>
      <c r="AQ1099" s="145"/>
      <c r="AR1099" s="72"/>
      <c r="AS1099" s="145"/>
      <c r="AX1099" s="75">
        <f>IF([1]!Contratacion2023[[#This Row],[ADICIÓN/PRÓRROGA]]="NO","N/A",[1]!Contratacion2023[[#This Row],[FECHA FIN PRORROGA]])</f>
        <v>0</v>
      </c>
      <c r="BB1099" s="283"/>
      <c r="BE1099" s="64">
        <f>[1]!Contratacion2023[[#This Row],[VALOR TOTAL DEL CONTRATO]]-[1]!Contratacion2023[[#This Row],[VALOR VIGENTE]]</f>
        <v>0</v>
      </c>
      <c r="BJ1099" s="51"/>
      <c r="BL1099" s="73"/>
      <c r="BM1099" s="51"/>
    </row>
    <row r="1100" spans="1:65" x14ac:dyDescent="0.25">
      <c r="A1100" s="53"/>
      <c r="H1100" s="203"/>
      <c r="I1100" s="57"/>
      <c r="K1100" s="58"/>
      <c r="L1100" s="59"/>
      <c r="N1100" s="59"/>
      <c r="O1100" s="61"/>
      <c r="P1100" s="55"/>
      <c r="Q1100" s="57"/>
      <c r="R1100" s="62"/>
      <c r="T1100" s="63"/>
      <c r="U1100" s="123">
        <f>([1]!Contratacion2023[[#This Row],[FECHA FINALIZACION INICIAL]]-[1]!Contratacion2023[[#This Row],[FECHA DE INICIO (SECOP)]])/30</f>
        <v>0</v>
      </c>
      <c r="V1100" s="64"/>
      <c r="W1100" s="27"/>
      <c r="X1100" s="65"/>
      <c r="Y1100" s="65"/>
      <c r="Z1100" s="66"/>
      <c r="AA1100" s="67"/>
      <c r="AB1100" s="67"/>
      <c r="AC1100" s="68"/>
      <c r="AD1100" s="67"/>
      <c r="AE1100" s="72"/>
      <c r="AF1100" s="34"/>
      <c r="AG1100" s="69"/>
      <c r="AH1100" s="37"/>
      <c r="AI1100" s="37"/>
      <c r="AJ1100" s="37"/>
      <c r="AM1100" s="38"/>
      <c r="AN1100" s="38"/>
      <c r="AO1100" s="38"/>
      <c r="AQ1100" s="145"/>
      <c r="AR1100" s="72"/>
      <c r="AS1100" s="145"/>
      <c r="AX1100" s="75">
        <f>IF([1]!Contratacion2023[[#This Row],[ADICIÓN/PRÓRROGA]]="NO","N/A",[1]!Contratacion2023[[#This Row],[FECHA FIN PRORROGA]])</f>
        <v>0</v>
      </c>
      <c r="BB1100" s="283"/>
      <c r="BE1100" s="64">
        <f>[1]!Contratacion2023[[#This Row],[VALOR TOTAL DEL CONTRATO]]-[1]!Contratacion2023[[#This Row],[VALOR VIGENTE]]</f>
        <v>0</v>
      </c>
      <c r="BJ1100" s="51"/>
      <c r="BL1100" s="73"/>
      <c r="BM1100" s="51"/>
    </row>
    <row r="1101" spans="1:65" x14ac:dyDescent="0.25">
      <c r="A1101" s="53"/>
      <c r="H1101" s="203"/>
      <c r="I1101" s="57"/>
      <c r="K1101" s="58"/>
      <c r="L1101" s="59"/>
      <c r="N1101" s="59"/>
      <c r="O1101" s="61"/>
      <c r="P1101" s="55"/>
      <c r="Q1101" s="57"/>
      <c r="R1101" s="62"/>
      <c r="T1101" s="63"/>
      <c r="U1101" s="123">
        <f>([1]!Contratacion2023[[#This Row],[FECHA FINALIZACION INICIAL]]-[1]!Contratacion2023[[#This Row],[FECHA DE INICIO (SECOP)]])/30</f>
        <v>0</v>
      </c>
      <c r="V1101" s="64"/>
      <c r="W1101" s="27"/>
      <c r="X1101" s="65"/>
      <c r="Y1101" s="65"/>
      <c r="Z1101" s="66"/>
      <c r="AA1101" s="67"/>
      <c r="AB1101" s="67"/>
      <c r="AC1101" s="68"/>
      <c r="AD1101" s="67"/>
      <c r="AE1101" s="72"/>
      <c r="AF1101" s="34"/>
      <c r="AG1101" s="69"/>
      <c r="AH1101" s="37"/>
      <c r="AI1101" s="37"/>
      <c r="AJ1101" s="37"/>
      <c r="AM1101" s="38"/>
      <c r="AN1101" s="38"/>
      <c r="AO1101" s="38"/>
      <c r="AQ1101" s="145"/>
      <c r="AR1101" s="72"/>
      <c r="AS1101" s="145"/>
      <c r="AX1101" s="75">
        <f>IF([1]!Contratacion2023[[#This Row],[ADICIÓN/PRÓRROGA]]="NO","N/A",[1]!Contratacion2023[[#This Row],[FECHA FIN PRORROGA]])</f>
        <v>0</v>
      </c>
      <c r="BB1101" s="283"/>
      <c r="BE1101" s="64">
        <f>[1]!Contratacion2023[[#This Row],[VALOR TOTAL DEL CONTRATO]]-[1]!Contratacion2023[[#This Row],[VALOR VIGENTE]]</f>
        <v>0</v>
      </c>
      <c r="BJ1101" s="51"/>
      <c r="BL1101" s="73"/>
      <c r="BM1101" s="51"/>
    </row>
    <row r="1102" spans="1:65" x14ac:dyDescent="0.25">
      <c r="A1102" s="53"/>
      <c r="H1102" s="203"/>
      <c r="I1102" s="57"/>
      <c r="K1102" s="58"/>
      <c r="L1102" s="59"/>
      <c r="N1102" s="59"/>
      <c r="O1102" s="61"/>
      <c r="P1102" s="55"/>
      <c r="Q1102" s="57"/>
      <c r="R1102" s="62"/>
      <c r="T1102" s="63"/>
      <c r="U1102" s="123">
        <f>([1]!Contratacion2023[[#This Row],[FECHA FINALIZACION INICIAL]]-[1]!Contratacion2023[[#This Row],[FECHA DE INICIO (SECOP)]])/30</f>
        <v>0</v>
      </c>
      <c r="V1102" s="64"/>
      <c r="W1102" s="27"/>
      <c r="X1102" s="65"/>
      <c r="Y1102" s="65"/>
      <c r="Z1102" s="66"/>
      <c r="AA1102" s="67"/>
      <c r="AB1102" s="67"/>
      <c r="AC1102" s="68"/>
      <c r="AD1102" s="67"/>
      <c r="AE1102" s="72"/>
      <c r="AF1102" s="34"/>
      <c r="AG1102" s="69"/>
      <c r="AH1102" s="37"/>
      <c r="AI1102" s="37"/>
      <c r="AJ1102" s="37"/>
      <c r="AM1102" s="38"/>
      <c r="AN1102" s="38"/>
      <c r="AO1102" s="38"/>
      <c r="AQ1102" s="145"/>
      <c r="AR1102" s="72"/>
      <c r="AS1102" s="145"/>
      <c r="AX1102" s="75">
        <f>IF([1]!Contratacion2023[[#This Row],[ADICIÓN/PRÓRROGA]]="NO","N/A",[1]!Contratacion2023[[#This Row],[FECHA FIN PRORROGA]])</f>
        <v>0</v>
      </c>
      <c r="BB1102" s="283"/>
      <c r="BE1102" s="64">
        <f>[1]!Contratacion2023[[#This Row],[VALOR TOTAL DEL CONTRATO]]-[1]!Contratacion2023[[#This Row],[VALOR VIGENTE]]</f>
        <v>0</v>
      </c>
      <c r="BJ1102" s="51"/>
      <c r="BL1102" s="73"/>
      <c r="BM1102" s="51"/>
    </row>
    <row r="1103" spans="1:65" x14ac:dyDescent="0.25">
      <c r="A1103" s="53"/>
      <c r="H1103" s="203"/>
      <c r="I1103" s="57"/>
      <c r="K1103" s="58"/>
      <c r="L1103" s="59"/>
      <c r="N1103" s="59"/>
      <c r="O1103" s="61"/>
      <c r="P1103" s="55"/>
      <c r="Q1103" s="57"/>
      <c r="R1103" s="62"/>
      <c r="T1103" s="63"/>
      <c r="U1103" s="123">
        <f>([1]!Contratacion2023[[#This Row],[FECHA FINALIZACION INICIAL]]-[1]!Contratacion2023[[#This Row],[FECHA DE INICIO (SECOP)]])/30</f>
        <v>0</v>
      </c>
      <c r="V1103" s="64"/>
      <c r="W1103" s="27"/>
      <c r="X1103" s="65"/>
      <c r="Y1103" s="65"/>
      <c r="Z1103" s="66"/>
      <c r="AA1103" s="67"/>
      <c r="AB1103" s="67"/>
      <c r="AC1103" s="68"/>
      <c r="AD1103" s="67"/>
      <c r="AE1103" s="72"/>
      <c r="AF1103" s="34"/>
      <c r="AG1103" s="69"/>
      <c r="AH1103" s="37"/>
      <c r="AI1103" s="37"/>
      <c r="AJ1103" s="37"/>
      <c r="AM1103" s="38"/>
      <c r="AN1103" s="38"/>
      <c r="AO1103" s="38"/>
      <c r="AQ1103" s="145"/>
      <c r="AR1103" s="72"/>
      <c r="AS1103" s="145"/>
      <c r="AX1103" s="75">
        <f>IF([1]!Contratacion2023[[#This Row],[ADICIÓN/PRÓRROGA]]="NO","N/A",[1]!Contratacion2023[[#This Row],[FECHA FIN PRORROGA]])</f>
        <v>0</v>
      </c>
      <c r="BB1103" s="283"/>
      <c r="BE1103" s="64">
        <f>[1]!Contratacion2023[[#This Row],[VALOR TOTAL DEL CONTRATO]]-[1]!Contratacion2023[[#This Row],[VALOR VIGENTE]]</f>
        <v>0</v>
      </c>
      <c r="BJ1103" s="51"/>
      <c r="BL1103" s="73"/>
      <c r="BM1103" s="51"/>
    </row>
    <row r="1104" spans="1:65" x14ac:dyDescent="0.25">
      <c r="A1104" s="53"/>
      <c r="H1104" s="203"/>
      <c r="I1104" s="57"/>
      <c r="K1104" s="58"/>
      <c r="L1104" s="59"/>
      <c r="N1104" s="59"/>
      <c r="O1104" s="61"/>
      <c r="P1104" s="55"/>
      <c r="Q1104" s="57"/>
      <c r="R1104" s="62"/>
      <c r="T1104" s="63"/>
      <c r="U1104" s="123">
        <f>([1]!Contratacion2023[[#This Row],[FECHA FINALIZACION INICIAL]]-[1]!Contratacion2023[[#This Row],[FECHA DE INICIO (SECOP)]])/30</f>
        <v>0</v>
      </c>
      <c r="V1104" s="64"/>
      <c r="W1104" s="27"/>
      <c r="X1104" s="65"/>
      <c r="Y1104" s="65"/>
      <c r="Z1104" s="66"/>
      <c r="AA1104" s="67"/>
      <c r="AB1104" s="67"/>
      <c r="AC1104" s="68"/>
      <c r="AD1104" s="67"/>
      <c r="AE1104" s="72"/>
      <c r="AF1104" s="34"/>
      <c r="AG1104" s="69"/>
      <c r="AH1104" s="37"/>
      <c r="AI1104" s="37"/>
      <c r="AJ1104" s="37"/>
      <c r="AM1104" s="38"/>
      <c r="AN1104" s="38"/>
      <c r="AO1104" s="38"/>
      <c r="AQ1104" s="145"/>
      <c r="AR1104" s="72"/>
      <c r="AS1104" s="145"/>
      <c r="AX1104" s="75">
        <f>IF([1]!Contratacion2023[[#This Row],[ADICIÓN/PRÓRROGA]]="NO","N/A",[1]!Contratacion2023[[#This Row],[FECHA FIN PRORROGA]])</f>
        <v>0</v>
      </c>
      <c r="BB1104" s="283"/>
      <c r="BE1104" s="64">
        <f>[1]!Contratacion2023[[#This Row],[VALOR TOTAL DEL CONTRATO]]-[1]!Contratacion2023[[#This Row],[VALOR VIGENTE]]</f>
        <v>0</v>
      </c>
      <c r="BJ1104" s="51"/>
      <c r="BL1104" s="73"/>
      <c r="BM1104" s="51"/>
    </row>
    <row r="1105" spans="1:65" x14ac:dyDescent="0.25">
      <c r="A1105" s="53"/>
      <c r="H1105" s="203"/>
      <c r="I1105" s="57"/>
      <c r="K1105" s="58"/>
      <c r="L1105" s="59"/>
      <c r="N1105" s="59"/>
      <c r="O1105" s="61"/>
      <c r="P1105" s="55"/>
      <c r="Q1105" s="57"/>
      <c r="R1105" s="62"/>
      <c r="T1105" s="63"/>
      <c r="U1105" s="123">
        <f>([1]!Contratacion2023[[#This Row],[FECHA FINALIZACION INICIAL]]-[1]!Contratacion2023[[#This Row],[FECHA DE INICIO (SECOP)]])/30</f>
        <v>0</v>
      </c>
      <c r="V1105" s="64"/>
      <c r="W1105" s="27"/>
      <c r="X1105" s="65"/>
      <c r="Y1105" s="65"/>
      <c r="Z1105" s="66"/>
      <c r="AA1105" s="67"/>
      <c r="AB1105" s="67"/>
      <c r="AC1105" s="68"/>
      <c r="AD1105" s="67"/>
      <c r="AE1105" s="72"/>
      <c r="AF1105" s="34"/>
      <c r="AG1105" s="69"/>
      <c r="AH1105" s="37"/>
      <c r="AI1105" s="37"/>
      <c r="AJ1105" s="37"/>
      <c r="AM1105" s="38"/>
      <c r="AN1105" s="38"/>
      <c r="AO1105" s="38"/>
      <c r="AQ1105" s="145"/>
      <c r="AR1105" s="72"/>
      <c r="AS1105" s="145"/>
      <c r="AX1105" s="75">
        <f>IF([1]!Contratacion2023[[#This Row],[ADICIÓN/PRÓRROGA]]="NO","N/A",[1]!Contratacion2023[[#This Row],[FECHA FIN PRORROGA]])</f>
        <v>0</v>
      </c>
      <c r="BB1105" s="283"/>
      <c r="BE1105" s="64">
        <f>[1]!Contratacion2023[[#This Row],[VALOR TOTAL DEL CONTRATO]]-[1]!Contratacion2023[[#This Row],[VALOR VIGENTE]]</f>
        <v>0</v>
      </c>
      <c r="BJ1105" s="51"/>
      <c r="BL1105" s="73"/>
      <c r="BM1105" s="51"/>
    </row>
    <row r="1106" spans="1:65" x14ac:dyDescent="0.25">
      <c r="A1106" s="53"/>
      <c r="H1106" s="203"/>
      <c r="I1106" s="57"/>
      <c r="K1106" s="58"/>
      <c r="L1106" s="59"/>
      <c r="N1106" s="59"/>
      <c r="O1106" s="61"/>
      <c r="P1106" s="55"/>
      <c r="Q1106" s="57"/>
      <c r="R1106" s="62"/>
      <c r="T1106" s="63"/>
      <c r="U1106" s="123">
        <f>([1]!Contratacion2023[[#This Row],[FECHA FINALIZACION INICIAL]]-[1]!Contratacion2023[[#This Row],[FECHA DE INICIO (SECOP)]])/30</f>
        <v>0</v>
      </c>
      <c r="V1106" s="64"/>
      <c r="W1106" s="27"/>
      <c r="X1106" s="65"/>
      <c r="Y1106" s="65"/>
      <c r="Z1106" s="66"/>
      <c r="AA1106" s="67"/>
      <c r="AB1106" s="67"/>
      <c r="AC1106" s="68"/>
      <c r="AD1106" s="67"/>
      <c r="AE1106" s="72"/>
      <c r="AF1106" s="34"/>
      <c r="AG1106" s="69"/>
      <c r="AH1106" s="37"/>
      <c r="AI1106" s="37"/>
      <c r="AJ1106" s="37"/>
      <c r="AM1106" s="38"/>
      <c r="AN1106" s="38"/>
      <c r="AO1106" s="38"/>
      <c r="AQ1106" s="145"/>
      <c r="AR1106" s="72"/>
      <c r="AS1106" s="145"/>
      <c r="AX1106" s="75">
        <f>IF([1]!Contratacion2023[[#This Row],[ADICIÓN/PRÓRROGA]]="NO","N/A",[1]!Contratacion2023[[#This Row],[FECHA FIN PRORROGA]])</f>
        <v>0</v>
      </c>
      <c r="BB1106" s="283"/>
      <c r="BE1106" s="64">
        <f>[1]!Contratacion2023[[#This Row],[VALOR TOTAL DEL CONTRATO]]-[1]!Contratacion2023[[#This Row],[VALOR VIGENTE]]</f>
        <v>0</v>
      </c>
      <c r="BJ1106" s="51"/>
      <c r="BL1106" s="73"/>
      <c r="BM1106" s="51"/>
    </row>
    <row r="1107" spans="1:65" x14ac:dyDescent="0.25">
      <c r="A1107" s="53"/>
      <c r="H1107" s="203"/>
      <c r="I1107" s="57"/>
      <c r="K1107" s="58"/>
      <c r="L1107" s="59"/>
      <c r="N1107" s="59"/>
      <c r="O1107" s="61"/>
      <c r="P1107" s="55"/>
      <c r="Q1107" s="57"/>
      <c r="R1107" s="62"/>
      <c r="T1107" s="63"/>
      <c r="U1107" s="123">
        <f>([1]!Contratacion2023[[#This Row],[FECHA FINALIZACION INICIAL]]-[1]!Contratacion2023[[#This Row],[FECHA DE INICIO (SECOP)]])/30</f>
        <v>0</v>
      </c>
      <c r="V1107" s="64"/>
      <c r="W1107" s="27"/>
      <c r="X1107" s="65"/>
      <c r="Y1107" s="65"/>
      <c r="Z1107" s="66"/>
      <c r="AA1107" s="67"/>
      <c r="AB1107" s="67"/>
      <c r="AC1107" s="68"/>
      <c r="AD1107" s="67"/>
      <c r="AE1107" s="72"/>
      <c r="AF1107" s="34"/>
      <c r="AG1107" s="69"/>
      <c r="AH1107" s="37"/>
      <c r="AI1107" s="37"/>
      <c r="AJ1107" s="37"/>
      <c r="AM1107" s="38"/>
      <c r="AN1107" s="38"/>
      <c r="AO1107" s="38"/>
      <c r="AQ1107" s="145"/>
      <c r="AR1107" s="72"/>
      <c r="AS1107" s="145"/>
      <c r="AX1107" s="75">
        <f>IF([1]!Contratacion2023[[#This Row],[ADICIÓN/PRÓRROGA]]="NO","N/A",[1]!Contratacion2023[[#This Row],[FECHA FIN PRORROGA]])</f>
        <v>0</v>
      </c>
      <c r="BB1107" s="283"/>
      <c r="BE1107" s="64">
        <f>[1]!Contratacion2023[[#This Row],[VALOR TOTAL DEL CONTRATO]]-[1]!Contratacion2023[[#This Row],[VALOR VIGENTE]]</f>
        <v>0</v>
      </c>
      <c r="BJ1107" s="51"/>
      <c r="BL1107" s="73"/>
      <c r="BM1107" s="51"/>
    </row>
    <row r="1108" spans="1:65" x14ac:dyDescent="0.25">
      <c r="A1108" s="53"/>
      <c r="H1108" s="203"/>
      <c r="I1108" s="57"/>
      <c r="K1108" s="58"/>
      <c r="L1108" s="59"/>
      <c r="N1108" s="59"/>
      <c r="O1108" s="61"/>
      <c r="P1108" s="55"/>
      <c r="Q1108" s="57"/>
      <c r="R1108" s="62"/>
      <c r="T1108" s="63"/>
      <c r="U1108" s="123">
        <f>([1]!Contratacion2023[[#This Row],[FECHA FINALIZACION INICIAL]]-[1]!Contratacion2023[[#This Row],[FECHA DE INICIO (SECOP)]])/30</f>
        <v>0</v>
      </c>
      <c r="V1108" s="64"/>
      <c r="W1108" s="27"/>
      <c r="X1108" s="65"/>
      <c r="Y1108" s="65"/>
      <c r="Z1108" s="66"/>
      <c r="AA1108" s="67"/>
      <c r="AB1108" s="67"/>
      <c r="AC1108" s="68"/>
      <c r="AD1108" s="67"/>
      <c r="AE1108" s="72"/>
      <c r="AF1108" s="34"/>
      <c r="AG1108" s="69"/>
      <c r="AH1108" s="37"/>
      <c r="AI1108" s="37"/>
      <c r="AJ1108" s="37"/>
      <c r="AM1108" s="38"/>
      <c r="AN1108" s="38"/>
      <c r="AO1108" s="38"/>
      <c r="AQ1108" s="145"/>
      <c r="AR1108" s="72"/>
      <c r="AS1108" s="145"/>
      <c r="AX1108" s="75">
        <f>IF([1]!Contratacion2023[[#This Row],[ADICIÓN/PRÓRROGA]]="NO","N/A",[1]!Contratacion2023[[#This Row],[FECHA FIN PRORROGA]])</f>
        <v>0</v>
      </c>
      <c r="BB1108" s="283"/>
      <c r="BE1108" s="64">
        <f>[1]!Contratacion2023[[#This Row],[VALOR TOTAL DEL CONTRATO]]-[1]!Contratacion2023[[#This Row],[VALOR VIGENTE]]</f>
        <v>0</v>
      </c>
      <c r="BJ1108" s="51"/>
      <c r="BL1108" s="73"/>
      <c r="BM1108" s="51"/>
    </row>
    <row r="1109" spans="1:65" x14ac:dyDescent="0.25">
      <c r="A1109" s="53"/>
      <c r="H1109" s="203"/>
      <c r="I1109" s="57"/>
      <c r="K1109" s="58"/>
      <c r="L1109" s="59"/>
      <c r="N1109" s="59"/>
      <c r="O1109" s="61"/>
      <c r="P1109" s="55"/>
      <c r="Q1109" s="57"/>
      <c r="R1109" s="62"/>
      <c r="T1109" s="63"/>
      <c r="U1109" s="123">
        <f>([1]!Contratacion2023[[#This Row],[FECHA FINALIZACION INICIAL]]-[1]!Contratacion2023[[#This Row],[FECHA DE INICIO (SECOP)]])/30</f>
        <v>0</v>
      </c>
      <c r="V1109" s="64"/>
      <c r="W1109" s="27"/>
      <c r="X1109" s="65"/>
      <c r="Y1109" s="65"/>
      <c r="Z1109" s="66"/>
      <c r="AA1109" s="67"/>
      <c r="AB1109" s="67"/>
      <c r="AC1109" s="68"/>
      <c r="AD1109" s="67"/>
      <c r="AE1109" s="72"/>
      <c r="AF1109" s="34"/>
      <c r="AG1109" s="69"/>
      <c r="AH1109" s="37"/>
      <c r="AI1109" s="37"/>
      <c r="AJ1109" s="37"/>
      <c r="AM1109" s="38"/>
      <c r="AN1109" s="38"/>
      <c r="AO1109" s="38"/>
      <c r="AQ1109" s="145"/>
      <c r="AR1109" s="72"/>
      <c r="AS1109" s="145"/>
      <c r="AX1109" s="75">
        <f>IF([1]!Contratacion2023[[#This Row],[ADICIÓN/PRÓRROGA]]="NO","N/A",[1]!Contratacion2023[[#This Row],[FECHA FIN PRORROGA]])</f>
        <v>0</v>
      </c>
      <c r="BB1109" s="283"/>
      <c r="BE1109" s="64">
        <f>[1]!Contratacion2023[[#This Row],[VALOR TOTAL DEL CONTRATO]]-[1]!Contratacion2023[[#This Row],[VALOR VIGENTE]]</f>
        <v>0</v>
      </c>
      <c r="BJ1109" s="51"/>
      <c r="BL1109" s="73"/>
      <c r="BM1109" s="51"/>
    </row>
    <row r="1110" spans="1:65" x14ac:dyDescent="0.25">
      <c r="A1110" s="53"/>
      <c r="H1110" s="203"/>
      <c r="I1110" s="57"/>
      <c r="K1110" s="58"/>
      <c r="L1110" s="59"/>
      <c r="N1110" s="59"/>
      <c r="O1110" s="61"/>
      <c r="P1110" s="55"/>
      <c r="Q1110" s="57"/>
      <c r="R1110" s="62"/>
      <c r="T1110" s="63"/>
      <c r="U1110" s="123">
        <f>([1]!Contratacion2023[[#This Row],[FECHA FINALIZACION INICIAL]]-[1]!Contratacion2023[[#This Row],[FECHA DE INICIO (SECOP)]])/30</f>
        <v>0</v>
      </c>
      <c r="V1110" s="64"/>
      <c r="W1110" s="27"/>
      <c r="X1110" s="65"/>
      <c r="Y1110" s="65"/>
      <c r="Z1110" s="66"/>
      <c r="AA1110" s="67"/>
      <c r="AB1110" s="67"/>
      <c r="AC1110" s="68"/>
      <c r="AD1110" s="67"/>
      <c r="AE1110" s="72"/>
      <c r="AF1110" s="34"/>
      <c r="AG1110" s="69"/>
      <c r="AH1110" s="37"/>
      <c r="AI1110" s="37"/>
      <c r="AJ1110" s="37"/>
      <c r="AM1110" s="38"/>
      <c r="AN1110" s="38"/>
      <c r="AO1110" s="38"/>
      <c r="AQ1110" s="145"/>
      <c r="AR1110" s="72"/>
      <c r="AS1110" s="145"/>
      <c r="AX1110" s="75">
        <f>IF([1]!Contratacion2023[[#This Row],[ADICIÓN/PRÓRROGA]]="NO","N/A",[1]!Contratacion2023[[#This Row],[FECHA FIN PRORROGA]])</f>
        <v>0</v>
      </c>
      <c r="BB1110" s="283"/>
      <c r="BE1110" s="64">
        <f>[1]!Contratacion2023[[#This Row],[VALOR TOTAL DEL CONTRATO]]-[1]!Contratacion2023[[#This Row],[VALOR VIGENTE]]</f>
        <v>0</v>
      </c>
      <c r="BJ1110" s="51"/>
      <c r="BL1110" s="73"/>
      <c r="BM1110" s="51"/>
    </row>
    <row r="1111" spans="1:65" x14ac:dyDescent="0.25">
      <c r="A1111" s="53"/>
      <c r="H1111" s="203"/>
      <c r="I1111" s="57"/>
      <c r="K1111" s="58"/>
      <c r="L1111" s="59"/>
      <c r="N1111" s="59"/>
      <c r="O1111" s="61"/>
      <c r="P1111" s="55"/>
      <c r="Q1111" s="57"/>
      <c r="R1111" s="62"/>
      <c r="T1111" s="63"/>
      <c r="U1111" s="123">
        <f>([1]!Contratacion2023[[#This Row],[FECHA FINALIZACION INICIAL]]-[1]!Contratacion2023[[#This Row],[FECHA DE INICIO (SECOP)]])/30</f>
        <v>0</v>
      </c>
      <c r="V1111" s="64"/>
      <c r="W1111" s="27"/>
      <c r="X1111" s="65"/>
      <c r="Y1111" s="65"/>
      <c r="Z1111" s="66"/>
      <c r="AA1111" s="67"/>
      <c r="AB1111" s="67"/>
      <c r="AC1111" s="68"/>
      <c r="AD1111" s="67"/>
      <c r="AE1111" s="72"/>
      <c r="AF1111" s="34"/>
      <c r="AG1111" s="69"/>
      <c r="AH1111" s="37"/>
      <c r="AI1111" s="37"/>
      <c r="AJ1111" s="37"/>
      <c r="AM1111" s="38"/>
      <c r="AN1111" s="38"/>
      <c r="AO1111" s="38"/>
      <c r="AQ1111" s="145"/>
      <c r="AR1111" s="72"/>
      <c r="AS1111" s="145"/>
      <c r="AX1111" s="75">
        <f>IF([1]!Contratacion2023[[#This Row],[ADICIÓN/PRÓRROGA]]="NO","N/A",[1]!Contratacion2023[[#This Row],[FECHA FIN PRORROGA]])</f>
        <v>0</v>
      </c>
      <c r="BB1111" s="283"/>
      <c r="BE1111" s="64">
        <f>[1]!Contratacion2023[[#This Row],[VALOR TOTAL DEL CONTRATO]]-[1]!Contratacion2023[[#This Row],[VALOR VIGENTE]]</f>
        <v>0</v>
      </c>
      <c r="BJ1111" s="51"/>
      <c r="BL1111" s="73"/>
      <c r="BM1111" s="51"/>
    </row>
    <row r="1112" spans="1:65" x14ac:dyDescent="0.25">
      <c r="A1112" s="53"/>
      <c r="H1112" s="203"/>
      <c r="I1112" s="57"/>
      <c r="K1112" s="58"/>
      <c r="L1112" s="59"/>
      <c r="N1112" s="59"/>
      <c r="O1112" s="61"/>
      <c r="P1112" s="55"/>
      <c r="Q1112" s="57"/>
      <c r="R1112" s="62"/>
      <c r="T1112" s="63"/>
      <c r="U1112" s="123">
        <f>([1]!Contratacion2023[[#This Row],[FECHA FINALIZACION INICIAL]]-[1]!Contratacion2023[[#This Row],[FECHA DE INICIO (SECOP)]])/30</f>
        <v>0</v>
      </c>
      <c r="V1112" s="64"/>
      <c r="W1112" s="27"/>
      <c r="X1112" s="65"/>
      <c r="Y1112" s="65"/>
      <c r="Z1112" s="66"/>
      <c r="AA1112" s="67"/>
      <c r="AB1112" s="67"/>
      <c r="AC1112" s="68"/>
      <c r="AD1112" s="67"/>
      <c r="AE1112" s="72"/>
      <c r="AF1112" s="34"/>
      <c r="AG1112" s="69"/>
      <c r="AH1112" s="37"/>
      <c r="AI1112" s="37"/>
      <c r="AJ1112" s="37"/>
      <c r="AM1112" s="38"/>
      <c r="AN1112" s="38"/>
      <c r="AO1112" s="38"/>
      <c r="AQ1112" s="145"/>
      <c r="AR1112" s="72"/>
      <c r="AS1112" s="145"/>
      <c r="AX1112" s="75">
        <f>IF([1]!Contratacion2023[[#This Row],[ADICIÓN/PRÓRROGA]]="NO","N/A",[1]!Contratacion2023[[#This Row],[FECHA FIN PRORROGA]])</f>
        <v>0</v>
      </c>
      <c r="BB1112" s="283"/>
      <c r="BE1112" s="64">
        <f>[1]!Contratacion2023[[#This Row],[VALOR TOTAL DEL CONTRATO]]-[1]!Contratacion2023[[#This Row],[VALOR VIGENTE]]</f>
        <v>0</v>
      </c>
      <c r="BJ1112" s="51"/>
      <c r="BL1112" s="73"/>
      <c r="BM1112" s="51"/>
    </row>
    <row r="1113" spans="1:65" x14ac:dyDescent="0.25">
      <c r="A1113" s="53"/>
      <c r="H1113" s="203"/>
      <c r="I1113" s="57"/>
      <c r="K1113" s="58"/>
      <c r="L1113" s="59"/>
      <c r="N1113" s="59"/>
      <c r="O1113" s="61"/>
      <c r="P1113" s="55"/>
      <c r="Q1113" s="57"/>
      <c r="R1113" s="62"/>
      <c r="T1113" s="63"/>
      <c r="U1113" s="123">
        <f>([1]!Contratacion2023[[#This Row],[FECHA FINALIZACION INICIAL]]-[1]!Contratacion2023[[#This Row],[FECHA DE INICIO (SECOP)]])/30</f>
        <v>0</v>
      </c>
      <c r="V1113" s="64"/>
      <c r="W1113" s="27"/>
      <c r="X1113" s="65"/>
      <c r="Y1113" s="65"/>
      <c r="Z1113" s="66"/>
      <c r="AA1113" s="67"/>
      <c r="AB1113" s="67"/>
      <c r="AC1113" s="68"/>
      <c r="AD1113" s="67"/>
      <c r="AE1113" s="72"/>
      <c r="AF1113" s="34"/>
      <c r="AG1113" s="69"/>
      <c r="AH1113" s="37"/>
      <c r="AI1113" s="37"/>
      <c r="AJ1113" s="37"/>
      <c r="AM1113" s="38"/>
      <c r="AN1113" s="38"/>
      <c r="AO1113" s="38"/>
      <c r="AQ1113" s="145"/>
      <c r="AR1113" s="72"/>
      <c r="AS1113" s="145"/>
      <c r="AX1113" s="75">
        <f>IF([1]!Contratacion2023[[#This Row],[ADICIÓN/PRÓRROGA]]="NO","N/A",[1]!Contratacion2023[[#This Row],[FECHA FIN PRORROGA]])</f>
        <v>0</v>
      </c>
      <c r="BB1113" s="283"/>
      <c r="BE1113" s="64">
        <f>[1]!Contratacion2023[[#This Row],[VALOR TOTAL DEL CONTRATO]]-[1]!Contratacion2023[[#This Row],[VALOR VIGENTE]]</f>
        <v>0</v>
      </c>
      <c r="BJ1113" s="51"/>
      <c r="BL1113" s="73"/>
      <c r="BM1113" s="51"/>
    </row>
    <row r="1114" spans="1:65" x14ac:dyDescent="0.25">
      <c r="A1114" s="53"/>
      <c r="H1114" s="203"/>
      <c r="I1114" s="57"/>
      <c r="K1114" s="58"/>
      <c r="L1114" s="59"/>
      <c r="N1114" s="59"/>
      <c r="O1114" s="61"/>
      <c r="P1114" s="55"/>
      <c r="Q1114" s="57"/>
      <c r="R1114" s="62"/>
      <c r="T1114" s="63"/>
      <c r="U1114" s="123">
        <f>([1]!Contratacion2023[[#This Row],[FECHA FINALIZACION INICIAL]]-[1]!Contratacion2023[[#This Row],[FECHA DE INICIO (SECOP)]])/30</f>
        <v>0</v>
      </c>
      <c r="V1114" s="64"/>
      <c r="W1114" s="27"/>
      <c r="X1114" s="65"/>
      <c r="Y1114" s="65"/>
      <c r="Z1114" s="66"/>
      <c r="AA1114" s="67"/>
      <c r="AB1114" s="67"/>
      <c r="AC1114" s="68"/>
      <c r="AD1114" s="67"/>
      <c r="AE1114" s="72"/>
      <c r="AF1114" s="34"/>
      <c r="AG1114" s="69"/>
      <c r="AH1114" s="37"/>
      <c r="AI1114" s="37"/>
      <c r="AJ1114" s="37"/>
      <c r="AM1114" s="38"/>
      <c r="AN1114" s="38"/>
      <c r="AO1114" s="38"/>
      <c r="AQ1114" s="145"/>
      <c r="AR1114" s="72"/>
      <c r="AS1114" s="145"/>
      <c r="AX1114" s="75">
        <f>IF([1]!Contratacion2023[[#This Row],[ADICIÓN/PRÓRROGA]]="NO","N/A",[1]!Contratacion2023[[#This Row],[FECHA FIN PRORROGA]])</f>
        <v>0</v>
      </c>
      <c r="BB1114" s="283"/>
      <c r="BE1114" s="64">
        <f>[1]!Contratacion2023[[#This Row],[VALOR TOTAL DEL CONTRATO]]-[1]!Contratacion2023[[#This Row],[VALOR VIGENTE]]</f>
        <v>0</v>
      </c>
      <c r="BJ1114" s="51"/>
      <c r="BL1114" s="73"/>
      <c r="BM1114" s="51"/>
    </row>
    <row r="1115" spans="1:65" x14ac:dyDescent="0.25">
      <c r="A1115" s="53"/>
      <c r="H1115" s="203"/>
      <c r="I1115" s="57"/>
      <c r="K1115" s="58"/>
      <c r="L1115" s="59"/>
      <c r="N1115" s="59"/>
      <c r="O1115" s="61"/>
      <c r="P1115" s="55"/>
      <c r="Q1115" s="57"/>
      <c r="R1115" s="62"/>
      <c r="T1115" s="63"/>
      <c r="U1115" s="123">
        <f>([1]!Contratacion2023[[#This Row],[FECHA FINALIZACION INICIAL]]-[1]!Contratacion2023[[#This Row],[FECHA DE INICIO (SECOP)]])/30</f>
        <v>0</v>
      </c>
      <c r="V1115" s="64"/>
      <c r="W1115" s="27"/>
      <c r="X1115" s="65"/>
      <c r="Y1115" s="65"/>
      <c r="Z1115" s="66"/>
      <c r="AA1115" s="67"/>
      <c r="AB1115" s="67"/>
      <c r="AC1115" s="68"/>
      <c r="AD1115" s="67"/>
      <c r="AE1115" s="72"/>
      <c r="AF1115" s="34"/>
      <c r="AG1115" s="69"/>
      <c r="AH1115" s="37"/>
      <c r="AI1115" s="37"/>
      <c r="AJ1115" s="37"/>
      <c r="AM1115" s="38"/>
      <c r="AN1115" s="38"/>
      <c r="AO1115" s="38"/>
      <c r="AQ1115" s="145"/>
      <c r="AR1115" s="72"/>
      <c r="AS1115" s="145"/>
      <c r="AX1115" s="75">
        <f>IF([1]!Contratacion2023[[#This Row],[ADICIÓN/PRÓRROGA]]="NO","N/A",[1]!Contratacion2023[[#This Row],[FECHA FIN PRORROGA]])</f>
        <v>0</v>
      </c>
      <c r="BB1115" s="283"/>
      <c r="BE1115" s="64">
        <f>[1]!Contratacion2023[[#This Row],[VALOR TOTAL DEL CONTRATO]]-[1]!Contratacion2023[[#This Row],[VALOR VIGENTE]]</f>
        <v>0</v>
      </c>
      <c r="BJ1115" s="51"/>
      <c r="BL1115" s="73"/>
      <c r="BM1115" s="51"/>
    </row>
    <row r="1116" spans="1:65" x14ac:dyDescent="0.25">
      <c r="A1116" s="53"/>
      <c r="H1116" s="203"/>
      <c r="I1116" s="57"/>
      <c r="K1116" s="58"/>
      <c r="L1116" s="59"/>
      <c r="N1116" s="59"/>
      <c r="O1116" s="61"/>
      <c r="P1116" s="55"/>
      <c r="Q1116" s="57"/>
      <c r="R1116" s="62"/>
      <c r="T1116" s="63"/>
      <c r="U1116" s="123">
        <f>([1]!Contratacion2023[[#This Row],[FECHA FINALIZACION INICIAL]]-[1]!Contratacion2023[[#This Row],[FECHA DE INICIO (SECOP)]])/30</f>
        <v>0</v>
      </c>
      <c r="V1116" s="64"/>
      <c r="W1116" s="27"/>
      <c r="X1116" s="65"/>
      <c r="Y1116" s="65"/>
      <c r="Z1116" s="66"/>
      <c r="AA1116" s="67"/>
      <c r="AB1116" s="67"/>
      <c r="AC1116" s="68"/>
      <c r="AD1116" s="67"/>
      <c r="AE1116" s="72"/>
      <c r="AF1116" s="34"/>
      <c r="AG1116" s="69"/>
      <c r="AH1116" s="37"/>
      <c r="AI1116" s="37"/>
      <c r="AJ1116" s="37"/>
      <c r="AM1116" s="38"/>
      <c r="AN1116" s="38"/>
      <c r="AO1116" s="38"/>
      <c r="AQ1116" s="145"/>
      <c r="AR1116" s="72"/>
      <c r="AS1116" s="145"/>
      <c r="AX1116" s="75">
        <f>IF([1]!Contratacion2023[[#This Row],[ADICIÓN/PRÓRROGA]]="NO","N/A",[1]!Contratacion2023[[#This Row],[FECHA FIN PRORROGA]])</f>
        <v>0</v>
      </c>
      <c r="BB1116" s="283"/>
      <c r="BE1116" s="64">
        <f>[1]!Contratacion2023[[#This Row],[VALOR TOTAL DEL CONTRATO]]-[1]!Contratacion2023[[#This Row],[VALOR VIGENTE]]</f>
        <v>0</v>
      </c>
      <c r="BJ1116" s="51"/>
      <c r="BL1116" s="73"/>
      <c r="BM1116" s="51"/>
    </row>
    <row r="1117" spans="1:65" x14ac:dyDescent="0.25">
      <c r="A1117" s="53"/>
      <c r="H1117" s="203"/>
      <c r="I1117" s="57"/>
      <c r="K1117" s="58"/>
      <c r="L1117" s="59"/>
      <c r="N1117" s="59"/>
      <c r="O1117" s="61"/>
      <c r="P1117" s="55"/>
      <c r="Q1117" s="57"/>
      <c r="R1117" s="62"/>
      <c r="T1117" s="63"/>
      <c r="U1117" s="123">
        <f>([1]!Contratacion2023[[#This Row],[FECHA FINALIZACION INICIAL]]-[1]!Contratacion2023[[#This Row],[FECHA DE INICIO (SECOP)]])/30</f>
        <v>0</v>
      </c>
      <c r="V1117" s="64"/>
      <c r="W1117" s="27"/>
      <c r="X1117" s="65"/>
      <c r="Y1117" s="65"/>
      <c r="Z1117" s="66"/>
      <c r="AA1117" s="67"/>
      <c r="AB1117" s="67"/>
      <c r="AC1117" s="68"/>
      <c r="AD1117" s="67"/>
      <c r="AE1117" s="72"/>
      <c r="AF1117" s="34"/>
      <c r="AG1117" s="69"/>
      <c r="AH1117" s="37"/>
      <c r="AI1117" s="37"/>
      <c r="AJ1117" s="37"/>
      <c r="AM1117" s="38"/>
      <c r="AN1117" s="38"/>
      <c r="AO1117" s="38"/>
      <c r="AQ1117" s="145"/>
      <c r="AR1117" s="72"/>
      <c r="AS1117" s="145"/>
      <c r="AX1117" s="75">
        <f>IF([1]!Contratacion2023[[#This Row],[ADICIÓN/PRÓRROGA]]="NO","N/A",[1]!Contratacion2023[[#This Row],[FECHA FIN PRORROGA]])</f>
        <v>0</v>
      </c>
      <c r="BB1117" s="283"/>
      <c r="BE1117" s="64">
        <f>[1]!Contratacion2023[[#This Row],[VALOR TOTAL DEL CONTRATO]]-[1]!Contratacion2023[[#This Row],[VALOR VIGENTE]]</f>
        <v>0</v>
      </c>
      <c r="BJ1117" s="51"/>
      <c r="BL1117" s="73"/>
      <c r="BM1117" s="51"/>
    </row>
    <row r="1118" spans="1:65" x14ac:dyDescent="0.25">
      <c r="A1118" s="53"/>
      <c r="H1118" s="203"/>
      <c r="I1118" s="57"/>
      <c r="K1118" s="58"/>
      <c r="L1118" s="59"/>
      <c r="N1118" s="59"/>
      <c r="O1118" s="61"/>
      <c r="P1118" s="55"/>
      <c r="Q1118" s="57"/>
      <c r="R1118" s="62"/>
      <c r="T1118" s="63"/>
      <c r="U1118" s="123">
        <f>([1]!Contratacion2023[[#This Row],[FECHA FINALIZACION INICIAL]]-[1]!Contratacion2023[[#This Row],[FECHA DE INICIO (SECOP)]])/30</f>
        <v>0</v>
      </c>
      <c r="V1118" s="64"/>
      <c r="W1118" s="27"/>
      <c r="X1118" s="65"/>
      <c r="Y1118" s="65"/>
      <c r="Z1118" s="66"/>
      <c r="AA1118" s="67"/>
      <c r="AB1118" s="67"/>
      <c r="AC1118" s="68"/>
      <c r="AD1118" s="67"/>
      <c r="AE1118" s="72"/>
      <c r="AF1118" s="34"/>
      <c r="AG1118" s="69"/>
      <c r="AH1118" s="37"/>
      <c r="AI1118" s="37"/>
      <c r="AJ1118" s="37"/>
      <c r="AM1118" s="38"/>
      <c r="AN1118" s="38"/>
      <c r="AO1118" s="38"/>
      <c r="AQ1118" s="145"/>
      <c r="AR1118" s="72"/>
      <c r="AS1118" s="145"/>
      <c r="AX1118" s="75">
        <f>IF([1]!Contratacion2023[[#This Row],[ADICIÓN/PRÓRROGA]]="NO","N/A",[1]!Contratacion2023[[#This Row],[FECHA FIN PRORROGA]])</f>
        <v>0</v>
      </c>
      <c r="BB1118" s="283"/>
      <c r="BE1118" s="64">
        <f>[1]!Contratacion2023[[#This Row],[VALOR TOTAL DEL CONTRATO]]-[1]!Contratacion2023[[#This Row],[VALOR VIGENTE]]</f>
        <v>0</v>
      </c>
      <c r="BJ1118" s="51"/>
      <c r="BL1118" s="73"/>
      <c r="BM1118" s="51"/>
    </row>
    <row r="1119" spans="1:65" x14ac:dyDescent="0.25">
      <c r="A1119" s="53"/>
      <c r="H1119" s="203"/>
      <c r="I1119" s="57"/>
      <c r="K1119" s="58"/>
      <c r="L1119" s="59"/>
      <c r="N1119" s="59"/>
      <c r="O1119" s="61"/>
      <c r="P1119" s="55"/>
      <c r="Q1119" s="57"/>
      <c r="R1119" s="62"/>
      <c r="T1119" s="63"/>
      <c r="U1119" s="123">
        <f>([1]!Contratacion2023[[#This Row],[FECHA FINALIZACION INICIAL]]-[1]!Contratacion2023[[#This Row],[FECHA DE INICIO (SECOP)]])/30</f>
        <v>0</v>
      </c>
      <c r="V1119" s="64"/>
      <c r="W1119" s="27"/>
      <c r="X1119" s="65"/>
      <c r="Y1119" s="65"/>
      <c r="Z1119" s="66"/>
      <c r="AA1119" s="67"/>
      <c r="AB1119" s="67"/>
      <c r="AC1119" s="68"/>
      <c r="AD1119" s="67"/>
      <c r="AE1119" s="72"/>
      <c r="AF1119" s="34"/>
      <c r="AG1119" s="69"/>
      <c r="AH1119" s="37"/>
      <c r="AI1119" s="37"/>
      <c r="AJ1119" s="37"/>
      <c r="AM1119" s="38"/>
      <c r="AN1119" s="38"/>
      <c r="AO1119" s="38"/>
      <c r="AQ1119" s="145"/>
      <c r="AR1119" s="72"/>
      <c r="AS1119" s="145"/>
      <c r="AX1119" s="75">
        <f>IF([1]!Contratacion2023[[#This Row],[ADICIÓN/PRÓRROGA]]="NO","N/A",[1]!Contratacion2023[[#This Row],[FECHA FIN PRORROGA]])</f>
        <v>0</v>
      </c>
      <c r="BB1119" s="283"/>
      <c r="BE1119" s="64">
        <f>[1]!Contratacion2023[[#This Row],[VALOR TOTAL DEL CONTRATO]]-[1]!Contratacion2023[[#This Row],[VALOR VIGENTE]]</f>
        <v>0</v>
      </c>
      <c r="BJ1119" s="51"/>
      <c r="BL1119" s="73"/>
      <c r="BM1119" s="51"/>
    </row>
    <row r="1120" spans="1:65" x14ac:dyDescent="0.25">
      <c r="A1120" s="53"/>
      <c r="H1120" s="203"/>
      <c r="I1120" s="57"/>
      <c r="K1120" s="58"/>
      <c r="L1120" s="59"/>
      <c r="N1120" s="59"/>
      <c r="O1120" s="61"/>
      <c r="P1120" s="55"/>
      <c r="Q1120" s="57"/>
      <c r="R1120" s="62"/>
      <c r="T1120" s="63"/>
      <c r="U1120" s="123">
        <f>([1]!Contratacion2023[[#This Row],[FECHA FINALIZACION INICIAL]]-[1]!Contratacion2023[[#This Row],[FECHA DE INICIO (SECOP)]])/30</f>
        <v>0</v>
      </c>
      <c r="V1120" s="64"/>
      <c r="W1120" s="27"/>
      <c r="X1120" s="65"/>
      <c r="Y1120" s="65"/>
      <c r="Z1120" s="66"/>
      <c r="AA1120" s="67"/>
      <c r="AB1120" s="67"/>
      <c r="AC1120" s="68"/>
      <c r="AD1120" s="67"/>
      <c r="AE1120" s="72"/>
      <c r="AF1120" s="34"/>
      <c r="AG1120" s="69"/>
      <c r="AH1120" s="37"/>
      <c r="AI1120" s="37"/>
      <c r="AJ1120" s="37"/>
      <c r="AM1120" s="38"/>
      <c r="AN1120" s="38"/>
      <c r="AO1120" s="38"/>
      <c r="AQ1120" s="145"/>
      <c r="AR1120" s="72"/>
      <c r="AS1120" s="145"/>
      <c r="AX1120" s="75">
        <f>IF([1]!Contratacion2023[[#This Row],[ADICIÓN/PRÓRROGA]]="NO","N/A",[1]!Contratacion2023[[#This Row],[FECHA FIN PRORROGA]])</f>
        <v>0</v>
      </c>
      <c r="BB1120" s="283"/>
      <c r="BE1120" s="64">
        <f>[1]!Contratacion2023[[#This Row],[VALOR TOTAL DEL CONTRATO]]-[1]!Contratacion2023[[#This Row],[VALOR VIGENTE]]</f>
        <v>0</v>
      </c>
      <c r="BJ1120" s="51"/>
      <c r="BL1120" s="73"/>
      <c r="BM1120" s="51"/>
    </row>
    <row r="1121" spans="1:65" x14ac:dyDescent="0.25">
      <c r="A1121" s="53"/>
      <c r="H1121" s="203"/>
      <c r="I1121" s="57"/>
      <c r="K1121" s="58"/>
      <c r="L1121" s="59"/>
      <c r="N1121" s="59"/>
      <c r="O1121" s="61"/>
      <c r="P1121" s="55"/>
      <c r="Q1121" s="57"/>
      <c r="R1121" s="62"/>
      <c r="T1121" s="63"/>
      <c r="U1121" s="123">
        <f>([1]!Contratacion2023[[#This Row],[FECHA FINALIZACION INICIAL]]-[1]!Contratacion2023[[#This Row],[FECHA DE INICIO (SECOP)]])/30</f>
        <v>0</v>
      </c>
      <c r="V1121" s="64"/>
      <c r="W1121" s="27"/>
      <c r="X1121" s="65"/>
      <c r="Y1121" s="65"/>
      <c r="Z1121" s="66"/>
      <c r="AA1121" s="67"/>
      <c r="AB1121" s="67"/>
      <c r="AC1121" s="68"/>
      <c r="AD1121" s="67"/>
      <c r="AE1121" s="72"/>
      <c r="AF1121" s="34"/>
      <c r="AG1121" s="69"/>
      <c r="AH1121" s="37"/>
      <c r="AI1121" s="37"/>
      <c r="AJ1121" s="37"/>
      <c r="AM1121" s="38"/>
      <c r="AN1121" s="38"/>
      <c r="AO1121" s="38"/>
      <c r="AQ1121" s="145"/>
      <c r="AR1121" s="72"/>
      <c r="AS1121" s="145"/>
      <c r="AX1121" s="75">
        <f>IF([1]!Contratacion2023[[#This Row],[ADICIÓN/PRÓRROGA]]="NO","N/A",[1]!Contratacion2023[[#This Row],[FECHA FIN PRORROGA]])</f>
        <v>0</v>
      </c>
      <c r="BB1121" s="283"/>
      <c r="BE1121" s="64">
        <f>[1]!Contratacion2023[[#This Row],[VALOR TOTAL DEL CONTRATO]]-[1]!Contratacion2023[[#This Row],[VALOR VIGENTE]]</f>
        <v>0</v>
      </c>
      <c r="BJ1121" s="51"/>
      <c r="BL1121" s="73"/>
      <c r="BM1121" s="51"/>
    </row>
    <row r="1122" spans="1:65" x14ac:dyDescent="0.25">
      <c r="A1122" s="53"/>
      <c r="H1122" s="203"/>
      <c r="I1122" s="57"/>
      <c r="K1122" s="58"/>
      <c r="L1122" s="59"/>
      <c r="N1122" s="59"/>
      <c r="O1122" s="61"/>
      <c r="P1122" s="55"/>
      <c r="Q1122" s="57"/>
      <c r="R1122" s="62"/>
      <c r="T1122" s="63"/>
      <c r="U1122" s="123">
        <f>([1]!Contratacion2023[[#This Row],[FECHA FINALIZACION INICIAL]]-[1]!Contratacion2023[[#This Row],[FECHA DE INICIO (SECOP)]])/30</f>
        <v>0</v>
      </c>
      <c r="V1122" s="64"/>
      <c r="W1122" s="27"/>
      <c r="X1122" s="65"/>
      <c r="Y1122" s="65"/>
      <c r="Z1122" s="66"/>
      <c r="AA1122" s="67"/>
      <c r="AB1122" s="67"/>
      <c r="AC1122" s="68"/>
      <c r="AD1122" s="67"/>
      <c r="AE1122" s="72"/>
      <c r="AF1122" s="34"/>
      <c r="AG1122" s="69"/>
      <c r="AH1122" s="37"/>
      <c r="AI1122" s="37"/>
      <c r="AJ1122" s="37"/>
      <c r="AM1122" s="38"/>
      <c r="AN1122" s="38"/>
      <c r="AO1122" s="38"/>
      <c r="AQ1122" s="145"/>
      <c r="AR1122" s="72"/>
      <c r="AS1122" s="145"/>
      <c r="AX1122" s="75">
        <f>IF([1]!Contratacion2023[[#This Row],[ADICIÓN/PRÓRROGA]]="NO","N/A",[1]!Contratacion2023[[#This Row],[FECHA FIN PRORROGA]])</f>
        <v>0</v>
      </c>
      <c r="BB1122" s="283"/>
      <c r="BE1122" s="64">
        <f>[1]!Contratacion2023[[#This Row],[VALOR TOTAL DEL CONTRATO]]-[1]!Contratacion2023[[#This Row],[VALOR VIGENTE]]</f>
        <v>0</v>
      </c>
      <c r="BJ1122" s="51"/>
      <c r="BL1122" s="73"/>
      <c r="BM1122" s="51"/>
    </row>
    <row r="1123" spans="1:65" x14ac:dyDescent="0.25">
      <c r="A1123" s="53"/>
      <c r="H1123" s="203"/>
      <c r="I1123" s="57"/>
      <c r="K1123" s="58"/>
      <c r="L1123" s="59"/>
      <c r="N1123" s="59"/>
      <c r="O1123" s="61"/>
      <c r="P1123" s="55"/>
      <c r="Q1123" s="57"/>
      <c r="R1123" s="62"/>
      <c r="T1123" s="63"/>
      <c r="U1123" s="123">
        <f>([1]!Contratacion2023[[#This Row],[FECHA FINALIZACION INICIAL]]-[1]!Contratacion2023[[#This Row],[FECHA DE INICIO (SECOP)]])/30</f>
        <v>0</v>
      </c>
      <c r="V1123" s="64"/>
      <c r="W1123" s="27"/>
      <c r="X1123" s="65"/>
      <c r="Y1123" s="65"/>
      <c r="Z1123" s="66"/>
      <c r="AA1123" s="67"/>
      <c r="AB1123" s="67"/>
      <c r="AC1123" s="68"/>
      <c r="AD1123" s="67"/>
      <c r="AE1123" s="72"/>
      <c r="AF1123" s="34"/>
      <c r="AG1123" s="69"/>
      <c r="AH1123" s="37"/>
      <c r="AI1123" s="37"/>
      <c r="AJ1123" s="37"/>
      <c r="AM1123" s="38"/>
      <c r="AN1123" s="38"/>
      <c r="AO1123" s="38"/>
      <c r="AQ1123" s="145"/>
      <c r="AR1123" s="72"/>
      <c r="AS1123" s="145"/>
      <c r="AX1123" s="75">
        <f>IF([1]!Contratacion2023[[#This Row],[ADICIÓN/PRÓRROGA]]="NO","N/A",[1]!Contratacion2023[[#This Row],[FECHA FIN PRORROGA]])</f>
        <v>0</v>
      </c>
      <c r="BB1123" s="283"/>
      <c r="BE1123" s="64">
        <f>[1]!Contratacion2023[[#This Row],[VALOR TOTAL DEL CONTRATO]]-[1]!Contratacion2023[[#This Row],[VALOR VIGENTE]]</f>
        <v>0</v>
      </c>
      <c r="BJ1123" s="51"/>
      <c r="BL1123" s="73"/>
      <c r="BM1123" s="51"/>
    </row>
    <row r="1124" spans="1:65" x14ac:dyDescent="0.25">
      <c r="A1124" s="53"/>
      <c r="H1124" s="203"/>
      <c r="I1124" s="57"/>
      <c r="K1124" s="58"/>
      <c r="L1124" s="59"/>
      <c r="N1124" s="59"/>
      <c r="O1124" s="61"/>
      <c r="P1124" s="55"/>
      <c r="Q1124" s="57"/>
      <c r="R1124" s="62"/>
      <c r="T1124" s="63"/>
      <c r="U1124" s="123">
        <f>([1]!Contratacion2023[[#This Row],[FECHA FINALIZACION INICIAL]]-[1]!Contratacion2023[[#This Row],[FECHA DE INICIO (SECOP)]])/30</f>
        <v>0</v>
      </c>
      <c r="V1124" s="64"/>
      <c r="W1124" s="27"/>
      <c r="X1124" s="65"/>
      <c r="Y1124" s="65"/>
      <c r="Z1124" s="66"/>
      <c r="AA1124" s="67"/>
      <c r="AB1124" s="67"/>
      <c r="AC1124" s="68"/>
      <c r="AD1124" s="67"/>
      <c r="AE1124" s="72"/>
      <c r="AF1124" s="34"/>
      <c r="AG1124" s="69"/>
      <c r="AH1124" s="37"/>
      <c r="AI1124" s="37"/>
      <c r="AJ1124" s="37"/>
      <c r="AM1124" s="38"/>
      <c r="AN1124" s="38"/>
      <c r="AO1124" s="38"/>
      <c r="AQ1124" s="145"/>
      <c r="AR1124" s="72"/>
      <c r="AS1124" s="145"/>
      <c r="AX1124" s="75">
        <f>IF([1]!Contratacion2023[[#This Row],[ADICIÓN/PRÓRROGA]]="NO","N/A",[1]!Contratacion2023[[#This Row],[FECHA FIN PRORROGA]])</f>
        <v>0</v>
      </c>
      <c r="BB1124" s="283"/>
      <c r="BE1124" s="64">
        <f>[1]!Contratacion2023[[#This Row],[VALOR TOTAL DEL CONTRATO]]-[1]!Contratacion2023[[#This Row],[VALOR VIGENTE]]</f>
        <v>0</v>
      </c>
      <c r="BJ1124" s="51"/>
      <c r="BL1124" s="73"/>
      <c r="BM1124" s="51"/>
    </row>
    <row r="1125" spans="1:65" x14ac:dyDescent="0.25">
      <c r="A1125" s="53"/>
      <c r="H1125" s="203"/>
      <c r="I1125" s="57"/>
      <c r="K1125" s="58"/>
      <c r="L1125" s="59"/>
      <c r="N1125" s="59"/>
      <c r="O1125" s="61"/>
      <c r="P1125" s="55"/>
      <c r="Q1125" s="57"/>
      <c r="R1125" s="62"/>
      <c r="T1125" s="63"/>
      <c r="U1125" s="123">
        <f>([1]!Contratacion2023[[#This Row],[FECHA FINALIZACION INICIAL]]-[1]!Contratacion2023[[#This Row],[FECHA DE INICIO (SECOP)]])/30</f>
        <v>0</v>
      </c>
      <c r="V1125" s="64"/>
      <c r="W1125" s="27"/>
      <c r="X1125" s="65"/>
      <c r="Y1125" s="65"/>
      <c r="Z1125" s="66"/>
      <c r="AA1125" s="67"/>
      <c r="AB1125" s="67"/>
      <c r="AC1125" s="68"/>
      <c r="AD1125" s="67"/>
      <c r="AE1125" s="72"/>
      <c r="AF1125" s="34"/>
      <c r="AG1125" s="69"/>
      <c r="AH1125" s="37"/>
      <c r="AI1125" s="37"/>
      <c r="AJ1125" s="37"/>
      <c r="AM1125" s="38"/>
      <c r="AN1125" s="38"/>
      <c r="AO1125" s="38"/>
      <c r="AQ1125" s="145"/>
      <c r="AR1125" s="72"/>
      <c r="AS1125" s="145"/>
      <c r="AX1125" s="75">
        <f>IF([1]!Contratacion2023[[#This Row],[ADICIÓN/PRÓRROGA]]="NO","N/A",[1]!Contratacion2023[[#This Row],[FECHA FIN PRORROGA]])</f>
        <v>0</v>
      </c>
      <c r="BB1125" s="283"/>
      <c r="BE1125" s="64">
        <f>[1]!Contratacion2023[[#This Row],[VALOR TOTAL DEL CONTRATO]]-[1]!Contratacion2023[[#This Row],[VALOR VIGENTE]]</f>
        <v>0</v>
      </c>
      <c r="BJ1125" s="51"/>
      <c r="BL1125" s="73"/>
      <c r="BM1125" s="51"/>
    </row>
    <row r="1126" spans="1:65" x14ac:dyDescent="0.25">
      <c r="A1126" s="53"/>
      <c r="H1126" s="203"/>
      <c r="I1126" s="57"/>
      <c r="K1126" s="58"/>
      <c r="L1126" s="59"/>
      <c r="N1126" s="59"/>
      <c r="O1126" s="61"/>
      <c r="P1126" s="55"/>
      <c r="Q1126" s="57"/>
      <c r="R1126" s="62"/>
      <c r="T1126" s="63"/>
      <c r="U1126" s="123">
        <f>([1]!Contratacion2023[[#This Row],[FECHA FINALIZACION INICIAL]]-[1]!Contratacion2023[[#This Row],[FECHA DE INICIO (SECOP)]])/30</f>
        <v>0</v>
      </c>
      <c r="V1126" s="64"/>
      <c r="W1126" s="27"/>
      <c r="X1126" s="65"/>
      <c r="Y1126" s="65"/>
      <c r="Z1126" s="66"/>
      <c r="AA1126" s="67"/>
      <c r="AB1126" s="67"/>
      <c r="AC1126" s="68"/>
      <c r="AD1126" s="67"/>
      <c r="AE1126" s="72"/>
      <c r="AF1126" s="34"/>
      <c r="AG1126" s="69"/>
      <c r="AH1126" s="37"/>
      <c r="AI1126" s="37"/>
      <c r="AJ1126" s="37"/>
      <c r="AM1126" s="38"/>
      <c r="AN1126" s="38"/>
      <c r="AO1126" s="38"/>
      <c r="AQ1126" s="145"/>
      <c r="AR1126" s="72"/>
      <c r="AS1126" s="145"/>
      <c r="AX1126" s="75">
        <f>IF([1]!Contratacion2023[[#This Row],[ADICIÓN/PRÓRROGA]]="NO","N/A",[1]!Contratacion2023[[#This Row],[FECHA FIN PRORROGA]])</f>
        <v>0</v>
      </c>
      <c r="BB1126" s="283"/>
      <c r="BE1126" s="64">
        <f>[1]!Contratacion2023[[#This Row],[VALOR TOTAL DEL CONTRATO]]-[1]!Contratacion2023[[#This Row],[VALOR VIGENTE]]</f>
        <v>0</v>
      </c>
      <c r="BJ1126" s="51"/>
      <c r="BL1126" s="73"/>
      <c r="BM1126" s="51"/>
    </row>
    <row r="1127" spans="1:65" x14ac:dyDescent="0.25">
      <c r="A1127" s="53"/>
      <c r="H1127" s="203"/>
      <c r="I1127" s="57"/>
      <c r="K1127" s="58"/>
      <c r="L1127" s="59"/>
      <c r="N1127" s="59"/>
      <c r="O1127" s="61"/>
      <c r="P1127" s="55"/>
      <c r="Q1127" s="57"/>
      <c r="R1127" s="62"/>
      <c r="T1127" s="63"/>
      <c r="U1127" s="123">
        <f>([1]!Contratacion2023[[#This Row],[FECHA FINALIZACION INICIAL]]-[1]!Contratacion2023[[#This Row],[FECHA DE INICIO (SECOP)]])/30</f>
        <v>0</v>
      </c>
      <c r="V1127" s="64"/>
      <c r="W1127" s="27"/>
      <c r="X1127" s="65"/>
      <c r="Y1127" s="65"/>
      <c r="Z1127" s="66"/>
      <c r="AA1127" s="67"/>
      <c r="AB1127" s="67"/>
      <c r="AC1127" s="68"/>
      <c r="AD1127" s="67"/>
      <c r="AE1127" s="72"/>
      <c r="AF1127" s="34"/>
      <c r="AG1127" s="69"/>
      <c r="AH1127" s="37"/>
      <c r="AI1127" s="37"/>
      <c r="AJ1127" s="37"/>
      <c r="AM1127" s="38"/>
      <c r="AN1127" s="38"/>
      <c r="AO1127" s="38"/>
      <c r="AQ1127" s="145"/>
      <c r="AR1127" s="72"/>
      <c r="AS1127" s="145"/>
      <c r="AX1127" s="75">
        <f>IF([1]!Contratacion2023[[#This Row],[ADICIÓN/PRÓRROGA]]="NO","N/A",[1]!Contratacion2023[[#This Row],[FECHA FIN PRORROGA]])</f>
        <v>0</v>
      </c>
      <c r="BB1127" s="283"/>
      <c r="BE1127" s="64">
        <f>[1]!Contratacion2023[[#This Row],[VALOR TOTAL DEL CONTRATO]]-[1]!Contratacion2023[[#This Row],[VALOR VIGENTE]]</f>
        <v>0</v>
      </c>
      <c r="BJ1127" s="51"/>
      <c r="BL1127" s="73"/>
      <c r="BM1127" s="51"/>
    </row>
    <row r="1128" spans="1:65" x14ac:dyDescent="0.25">
      <c r="A1128" s="53"/>
      <c r="H1128" s="203"/>
      <c r="I1128" s="57"/>
      <c r="K1128" s="58"/>
      <c r="L1128" s="59"/>
      <c r="N1128" s="59"/>
      <c r="O1128" s="61"/>
      <c r="P1128" s="55"/>
      <c r="Q1128" s="57"/>
      <c r="R1128" s="62"/>
      <c r="T1128" s="63"/>
      <c r="U1128" s="123">
        <f>([1]!Contratacion2023[[#This Row],[FECHA FINALIZACION INICIAL]]-[1]!Contratacion2023[[#This Row],[FECHA DE INICIO (SECOP)]])/30</f>
        <v>0</v>
      </c>
      <c r="V1128" s="64"/>
      <c r="W1128" s="27"/>
      <c r="X1128" s="65"/>
      <c r="Y1128" s="65"/>
      <c r="Z1128" s="66"/>
      <c r="AA1128" s="67"/>
      <c r="AB1128" s="67"/>
      <c r="AC1128" s="68"/>
      <c r="AD1128" s="67"/>
      <c r="AE1128" s="72"/>
      <c r="AF1128" s="34"/>
      <c r="AG1128" s="69"/>
      <c r="AH1128" s="37"/>
      <c r="AI1128" s="37"/>
      <c r="AJ1128" s="37"/>
      <c r="AM1128" s="38"/>
      <c r="AN1128" s="38"/>
      <c r="AO1128" s="38"/>
      <c r="AQ1128" s="145"/>
      <c r="AR1128" s="72"/>
      <c r="AS1128" s="145"/>
      <c r="AX1128" s="75">
        <f>IF([1]!Contratacion2023[[#This Row],[ADICIÓN/PRÓRROGA]]="NO","N/A",[1]!Contratacion2023[[#This Row],[FECHA FIN PRORROGA]])</f>
        <v>0</v>
      </c>
      <c r="BB1128" s="283"/>
      <c r="BE1128" s="64">
        <f>[1]!Contratacion2023[[#This Row],[VALOR TOTAL DEL CONTRATO]]-[1]!Contratacion2023[[#This Row],[VALOR VIGENTE]]</f>
        <v>0</v>
      </c>
      <c r="BJ1128" s="51"/>
      <c r="BL1128" s="73"/>
      <c r="BM1128" s="51"/>
    </row>
    <row r="1129" spans="1:65" x14ac:dyDescent="0.25">
      <c r="A1129" s="53"/>
      <c r="H1129" s="203"/>
      <c r="I1129" s="57"/>
      <c r="K1129" s="58"/>
      <c r="L1129" s="59"/>
      <c r="N1129" s="59"/>
      <c r="O1129" s="61"/>
      <c r="P1129" s="55"/>
      <c r="Q1129" s="57"/>
      <c r="R1129" s="62"/>
      <c r="T1129" s="63"/>
      <c r="U1129" s="123">
        <f>([1]!Contratacion2023[[#This Row],[FECHA FINALIZACION INICIAL]]-[1]!Contratacion2023[[#This Row],[FECHA DE INICIO (SECOP)]])/30</f>
        <v>0</v>
      </c>
      <c r="V1129" s="64"/>
      <c r="W1129" s="27"/>
      <c r="X1129" s="65"/>
      <c r="Y1129" s="65"/>
      <c r="Z1129" s="66"/>
      <c r="AA1129" s="67"/>
      <c r="AB1129" s="67"/>
      <c r="AC1129" s="68"/>
      <c r="AD1129" s="67"/>
      <c r="AE1129" s="72"/>
      <c r="AF1129" s="34"/>
      <c r="AG1129" s="69"/>
      <c r="AH1129" s="37"/>
      <c r="AI1129" s="37"/>
      <c r="AJ1129" s="37"/>
      <c r="AM1129" s="38"/>
      <c r="AN1129" s="38"/>
      <c r="AO1129" s="38"/>
      <c r="AQ1129" s="145"/>
      <c r="AR1129" s="72"/>
      <c r="AS1129" s="145"/>
      <c r="AX1129" s="75">
        <f>IF([1]!Contratacion2023[[#This Row],[ADICIÓN/PRÓRROGA]]="NO","N/A",[1]!Contratacion2023[[#This Row],[FECHA FIN PRORROGA]])</f>
        <v>0</v>
      </c>
      <c r="BB1129" s="283"/>
      <c r="BE1129" s="64">
        <f>[1]!Contratacion2023[[#This Row],[VALOR TOTAL DEL CONTRATO]]-[1]!Contratacion2023[[#This Row],[VALOR VIGENTE]]</f>
        <v>0</v>
      </c>
      <c r="BJ1129" s="51"/>
      <c r="BL1129" s="73"/>
      <c r="BM1129" s="51"/>
    </row>
    <row r="1130" spans="1:65" x14ac:dyDescent="0.25">
      <c r="A1130" s="53"/>
      <c r="H1130" s="203"/>
      <c r="I1130" s="57"/>
      <c r="K1130" s="58"/>
      <c r="L1130" s="59"/>
      <c r="N1130" s="59"/>
      <c r="O1130" s="61"/>
      <c r="P1130" s="55"/>
      <c r="Q1130" s="57"/>
      <c r="R1130" s="62"/>
      <c r="T1130" s="63"/>
      <c r="U1130" s="123">
        <f>([1]!Contratacion2023[[#This Row],[FECHA FINALIZACION INICIAL]]-[1]!Contratacion2023[[#This Row],[FECHA DE INICIO (SECOP)]])/30</f>
        <v>0</v>
      </c>
      <c r="V1130" s="64"/>
      <c r="W1130" s="27"/>
      <c r="X1130" s="65"/>
      <c r="Y1130" s="65"/>
      <c r="Z1130" s="66"/>
      <c r="AA1130" s="67"/>
      <c r="AB1130" s="67"/>
      <c r="AC1130" s="68"/>
      <c r="AD1130" s="67"/>
      <c r="AE1130" s="72"/>
      <c r="AF1130" s="34"/>
      <c r="AG1130" s="69"/>
      <c r="AH1130" s="37"/>
      <c r="AI1130" s="37"/>
      <c r="AJ1130" s="37"/>
      <c r="AM1130" s="38"/>
      <c r="AN1130" s="38"/>
      <c r="AO1130" s="38"/>
      <c r="AQ1130" s="145"/>
      <c r="AR1130" s="72"/>
      <c r="AS1130" s="145"/>
      <c r="AX1130" s="75">
        <f>IF([1]!Contratacion2023[[#This Row],[ADICIÓN/PRÓRROGA]]="NO","N/A",[1]!Contratacion2023[[#This Row],[FECHA FIN PRORROGA]])</f>
        <v>0</v>
      </c>
      <c r="BB1130" s="283"/>
      <c r="BE1130" s="64">
        <f>[1]!Contratacion2023[[#This Row],[VALOR TOTAL DEL CONTRATO]]-[1]!Contratacion2023[[#This Row],[VALOR VIGENTE]]</f>
        <v>0</v>
      </c>
      <c r="BJ1130" s="51"/>
      <c r="BL1130" s="73"/>
      <c r="BM1130" s="51"/>
    </row>
    <row r="1131" spans="1:65" x14ac:dyDescent="0.25">
      <c r="A1131" s="53"/>
      <c r="H1131" s="203"/>
      <c r="I1131" s="57"/>
      <c r="K1131" s="58"/>
      <c r="L1131" s="59"/>
      <c r="N1131" s="59"/>
      <c r="O1131" s="61"/>
      <c r="P1131" s="55"/>
      <c r="Q1131" s="57"/>
      <c r="R1131" s="62"/>
      <c r="T1131" s="63"/>
      <c r="U1131" s="123">
        <f>([1]!Contratacion2023[[#This Row],[FECHA FINALIZACION INICIAL]]-[1]!Contratacion2023[[#This Row],[FECHA DE INICIO (SECOP)]])/30</f>
        <v>0</v>
      </c>
      <c r="V1131" s="64"/>
      <c r="W1131" s="27"/>
      <c r="X1131" s="65"/>
      <c r="Y1131" s="65"/>
      <c r="Z1131" s="66"/>
      <c r="AA1131" s="67"/>
      <c r="AB1131" s="67"/>
      <c r="AC1131" s="68"/>
      <c r="AD1131" s="67"/>
      <c r="AE1131" s="72"/>
      <c r="AF1131" s="34"/>
      <c r="AG1131" s="69"/>
      <c r="AH1131" s="37"/>
      <c r="AI1131" s="37"/>
      <c r="AJ1131" s="37"/>
      <c r="AM1131" s="38"/>
      <c r="AN1131" s="38"/>
      <c r="AO1131" s="38"/>
      <c r="AQ1131" s="145"/>
      <c r="AR1131" s="72"/>
      <c r="AS1131" s="145"/>
      <c r="AX1131" s="75">
        <f>IF([1]!Contratacion2023[[#This Row],[ADICIÓN/PRÓRROGA]]="NO","N/A",[1]!Contratacion2023[[#This Row],[FECHA FIN PRORROGA]])</f>
        <v>0</v>
      </c>
      <c r="BB1131" s="283"/>
      <c r="BE1131" s="64">
        <f>[1]!Contratacion2023[[#This Row],[VALOR TOTAL DEL CONTRATO]]-[1]!Contratacion2023[[#This Row],[VALOR VIGENTE]]</f>
        <v>0</v>
      </c>
      <c r="BJ1131" s="51"/>
      <c r="BL1131" s="73"/>
      <c r="BM1131" s="51"/>
    </row>
    <row r="1132" spans="1:65" x14ac:dyDescent="0.25">
      <c r="A1132" s="53"/>
      <c r="H1132" s="203"/>
      <c r="I1132" s="57"/>
      <c r="K1132" s="58"/>
      <c r="L1132" s="59"/>
      <c r="N1132" s="59"/>
      <c r="O1132" s="61"/>
      <c r="P1132" s="55"/>
      <c r="Q1132" s="57"/>
      <c r="R1132" s="62"/>
      <c r="T1132" s="63"/>
      <c r="U1132" s="123">
        <f>([1]!Contratacion2023[[#This Row],[FECHA FINALIZACION INICIAL]]-[1]!Contratacion2023[[#This Row],[FECHA DE INICIO (SECOP)]])/30</f>
        <v>0</v>
      </c>
      <c r="V1132" s="64"/>
      <c r="W1132" s="27"/>
      <c r="X1132" s="65"/>
      <c r="Y1132" s="65"/>
      <c r="Z1132" s="66"/>
      <c r="AA1132" s="67"/>
      <c r="AB1132" s="67"/>
      <c r="AC1132" s="68"/>
      <c r="AD1132" s="67"/>
      <c r="AE1132" s="72"/>
      <c r="AF1132" s="34"/>
      <c r="AG1132" s="69"/>
      <c r="AH1132" s="37"/>
      <c r="AI1132" s="37"/>
      <c r="AJ1132" s="37"/>
      <c r="AM1132" s="38"/>
      <c r="AN1132" s="38"/>
      <c r="AO1132" s="38"/>
      <c r="AQ1132" s="145"/>
      <c r="AR1132" s="72"/>
      <c r="AS1132" s="145"/>
      <c r="AX1132" s="75">
        <f>IF([1]!Contratacion2023[[#This Row],[ADICIÓN/PRÓRROGA]]="NO","N/A",[1]!Contratacion2023[[#This Row],[FECHA FIN PRORROGA]])</f>
        <v>0</v>
      </c>
      <c r="BB1132" s="283"/>
      <c r="BE1132" s="64">
        <f>[1]!Contratacion2023[[#This Row],[VALOR TOTAL DEL CONTRATO]]-[1]!Contratacion2023[[#This Row],[VALOR VIGENTE]]</f>
        <v>0</v>
      </c>
      <c r="BJ1132" s="51"/>
      <c r="BL1132" s="73"/>
      <c r="BM1132" s="51"/>
    </row>
    <row r="1133" spans="1:65" x14ac:dyDescent="0.25">
      <c r="A1133" s="53"/>
      <c r="H1133" s="203"/>
      <c r="I1133" s="57"/>
      <c r="K1133" s="58"/>
      <c r="L1133" s="59"/>
      <c r="N1133" s="59"/>
      <c r="O1133" s="61"/>
      <c r="P1133" s="55"/>
      <c r="Q1133" s="57"/>
      <c r="R1133" s="62"/>
      <c r="T1133" s="63"/>
      <c r="U1133" s="123">
        <f>([1]!Contratacion2023[[#This Row],[FECHA FINALIZACION INICIAL]]-[1]!Contratacion2023[[#This Row],[FECHA DE INICIO (SECOP)]])/30</f>
        <v>0</v>
      </c>
      <c r="V1133" s="64"/>
      <c r="W1133" s="27"/>
      <c r="X1133" s="65"/>
      <c r="Y1133" s="65"/>
      <c r="Z1133" s="66"/>
      <c r="AA1133" s="67"/>
      <c r="AB1133" s="67"/>
      <c r="AC1133" s="68"/>
      <c r="AD1133" s="67"/>
      <c r="AE1133" s="72"/>
      <c r="AF1133" s="34"/>
      <c r="AG1133" s="69"/>
      <c r="AH1133" s="37"/>
      <c r="AI1133" s="37"/>
      <c r="AJ1133" s="37"/>
      <c r="AM1133" s="38"/>
      <c r="AN1133" s="38"/>
      <c r="AO1133" s="38"/>
      <c r="AQ1133" s="145"/>
      <c r="AR1133" s="72"/>
      <c r="AS1133" s="145"/>
      <c r="AX1133" s="75">
        <f>IF([1]!Contratacion2023[[#This Row],[ADICIÓN/PRÓRROGA]]="NO","N/A",[1]!Contratacion2023[[#This Row],[FECHA FIN PRORROGA]])</f>
        <v>0</v>
      </c>
      <c r="BB1133" s="283"/>
      <c r="BE1133" s="64">
        <f>[1]!Contratacion2023[[#This Row],[VALOR TOTAL DEL CONTRATO]]-[1]!Contratacion2023[[#This Row],[VALOR VIGENTE]]</f>
        <v>0</v>
      </c>
      <c r="BJ1133" s="51"/>
      <c r="BL1133" s="73"/>
      <c r="BM1133" s="51"/>
    </row>
    <row r="1134" spans="1:65" x14ac:dyDescent="0.25">
      <c r="A1134" s="53"/>
      <c r="H1134" s="203"/>
      <c r="I1134" s="57"/>
      <c r="K1134" s="58"/>
      <c r="L1134" s="59"/>
      <c r="N1134" s="59"/>
      <c r="O1134" s="61"/>
      <c r="P1134" s="55"/>
      <c r="Q1134" s="57"/>
      <c r="R1134" s="62"/>
      <c r="T1134" s="63"/>
      <c r="U1134" s="123">
        <f>([1]!Contratacion2023[[#This Row],[FECHA FINALIZACION INICIAL]]-[1]!Contratacion2023[[#This Row],[FECHA DE INICIO (SECOP)]])/30</f>
        <v>0</v>
      </c>
      <c r="V1134" s="64"/>
      <c r="W1134" s="27"/>
      <c r="X1134" s="65"/>
      <c r="Y1134" s="65"/>
      <c r="Z1134" s="66"/>
      <c r="AA1134" s="67"/>
      <c r="AB1134" s="67"/>
      <c r="AC1134" s="68"/>
      <c r="AD1134" s="67"/>
      <c r="AE1134" s="72"/>
      <c r="AF1134" s="34"/>
      <c r="AG1134" s="69"/>
      <c r="AH1134" s="37"/>
      <c r="AI1134" s="37"/>
      <c r="AJ1134" s="37"/>
      <c r="AM1134" s="38"/>
      <c r="AN1134" s="38"/>
      <c r="AO1134" s="38"/>
      <c r="AQ1134" s="145"/>
      <c r="AR1134" s="72"/>
      <c r="AS1134" s="145"/>
      <c r="AX1134" s="75">
        <f>IF([1]!Contratacion2023[[#This Row],[ADICIÓN/PRÓRROGA]]="NO","N/A",[1]!Contratacion2023[[#This Row],[FECHA FIN PRORROGA]])</f>
        <v>0</v>
      </c>
      <c r="BB1134" s="283"/>
      <c r="BE1134" s="64">
        <f>[1]!Contratacion2023[[#This Row],[VALOR TOTAL DEL CONTRATO]]-[1]!Contratacion2023[[#This Row],[VALOR VIGENTE]]</f>
        <v>0</v>
      </c>
      <c r="BJ1134" s="51"/>
      <c r="BL1134" s="73"/>
      <c r="BM1134" s="51"/>
    </row>
    <row r="1135" spans="1:65" x14ac:dyDescent="0.25">
      <c r="A1135" s="53"/>
      <c r="H1135" s="203"/>
      <c r="I1135" s="57"/>
      <c r="K1135" s="58"/>
      <c r="L1135" s="59"/>
      <c r="N1135" s="59"/>
      <c r="O1135" s="61"/>
      <c r="P1135" s="55"/>
      <c r="Q1135" s="57"/>
      <c r="R1135" s="62"/>
      <c r="T1135" s="63"/>
      <c r="U1135" s="123">
        <f>([1]!Contratacion2023[[#This Row],[FECHA FINALIZACION INICIAL]]-[1]!Contratacion2023[[#This Row],[FECHA DE INICIO (SECOP)]])/30</f>
        <v>0</v>
      </c>
      <c r="V1135" s="64"/>
      <c r="W1135" s="27"/>
      <c r="X1135" s="65"/>
      <c r="Y1135" s="65"/>
      <c r="Z1135" s="66"/>
      <c r="AA1135" s="67"/>
      <c r="AB1135" s="67"/>
      <c r="AC1135" s="68"/>
      <c r="AD1135" s="67"/>
      <c r="AE1135" s="72"/>
      <c r="AF1135" s="34"/>
      <c r="AG1135" s="69"/>
      <c r="AH1135" s="37"/>
      <c r="AI1135" s="37"/>
      <c r="AJ1135" s="37"/>
      <c r="AM1135" s="38"/>
      <c r="AN1135" s="38"/>
      <c r="AO1135" s="38"/>
      <c r="AQ1135" s="145"/>
      <c r="AR1135" s="72"/>
      <c r="AS1135" s="145"/>
      <c r="AX1135" s="75">
        <f>IF([1]!Contratacion2023[[#This Row],[ADICIÓN/PRÓRROGA]]="NO","N/A",[1]!Contratacion2023[[#This Row],[FECHA FIN PRORROGA]])</f>
        <v>0</v>
      </c>
      <c r="BB1135" s="283"/>
      <c r="BE1135" s="64">
        <f>[1]!Contratacion2023[[#This Row],[VALOR TOTAL DEL CONTRATO]]-[1]!Contratacion2023[[#This Row],[VALOR VIGENTE]]</f>
        <v>0</v>
      </c>
      <c r="BJ1135" s="51"/>
      <c r="BL1135" s="73"/>
      <c r="BM1135" s="51"/>
    </row>
    <row r="1136" spans="1:65" x14ac:dyDescent="0.25">
      <c r="A1136" s="53"/>
      <c r="H1136" s="203"/>
      <c r="I1136" s="57"/>
      <c r="K1136" s="58"/>
      <c r="L1136" s="59"/>
      <c r="N1136" s="59"/>
      <c r="O1136" s="61"/>
      <c r="P1136" s="55"/>
      <c r="Q1136" s="57"/>
      <c r="R1136" s="62"/>
      <c r="T1136" s="63"/>
      <c r="U1136" s="123">
        <f>([1]!Contratacion2023[[#This Row],[FECHA FINALIZACION INICIAL]]-[1]!Contratacion2023[[#This Row],[FECHA DE INICIO (SECOP)]])/30</f>
        <v>0</v>
      </c>
      <c r="V1136" s="64"/>
      <c r="W1136" s="27"/>
      <c r="X1136" s="65"/>
      <c r="Y1136" s="65"/>
      <c r="Z1136" s="66"/>
      <c r="AA1136" s="67"/>
      <c r="AB1136" s="67"/>
      <c r="AC1136" s="68"/>
      <c r="AD1136" s="67"/>
      <c r="AE1136" s="72"/>
      <c r="AF1136" s="34"/>
      <c r="AG1136" s="69"/>
      <c r="AH1136" s="37"/>
      <c r="AI1136" s="37"/>
      <c r="AJ1136" s="37"/>
      <c r="AM1136" s="38"/>
      <c r="AN1136" s="38"/>
      <c r="AO1136" s="38"/>
      <c r="AQ1136" s="145"/>
      <c r="AR1136" s="72"/>
      <c r="AS1136" s="145"/>
      <c r="AX1136" s="75">
        <f>IF([1]!Contratacion2023[[#This Row],[ADICIÓN/PRÓRROGA]]="NO","N/A",[1]!Contratacion2023[[#This Row],[FECHA FIN PRORROGA]])</f>
        <v>0</v>
      </c>
      <c r="BB1136" s="283"/>
      <c r="BE1136" s="64">
        <f>[1]!Contratacion2023[[#This Row],[VALOR TOTAL DEL CONTRATO]]-[1]!Contratacion2023[[#This Row],[VALOR VIGENTE]]</f>
        <v>0</v>
      </c>
      <c r="BJ1136" s="51"/>
      <c r="BL1136" s="73"/>
      <c r="BM1136" s="51"/>
    </row>
    <row r="1137" spans="1:65" x14ac:dyDescent="0.25">
      <c r="A1137" s="53"/>
      <c r="H1137" s="203"/>
      <c r="I1137" s="57"/>
      <c r="K1137" s="58"/>
      <c r="L1137" s="59"/>
      <c r="N1137" s="59"/>
      <c r="O1137" s="61"/>
      <c r="P1137" s="55"/>
      <c r="Q1137" s="57"/>
      <c r="R1137" s="62"/>
      <c r="T1137" s="63"/>
      <c r="U1137" s="123">
        <f>([1]!Contratacion2023[[#This Row],[FECHA FINALIZACION INICIAL]]-[1]!Contratacion2023[[#This Row],[FECHA DE INICIO (SECOP)]])/30</f>
        <v>0</v>
      </c>
      <c r="V1137" s="64"/>
      <c r="W1137" s="27"/>
      <c r="X1137" s="65"/>
      <c r="Y1137" s="65"/>
      <c r="Z1137" s="66"/>
      <c r="AA1137" s="67"/>
      <c r="AB1137" s="67"/>
      <c r="AC1137" s="68"/>
      <c r="AD1137" s="67"/>
      <c r="AE1137" s="72"/>
      <c r="AF1137" s="34"/>
      <c r="AG1137" s="69"/>
      <c r="AH1137" s="37"/>
      <c r="AI1137" s="37"/>
      <c r="AJ1137" s="37"/>
      <c r="AM1137" s="38"/>
      <c r="AN1137" s="38"/>
      <c r="AO1137" s="38"/>
      <c r="AQ1137" s="145"/>
      <c r="AR1137" s="72"/>
      <c r="AS1137" s="145"/>
      <c r="AX1137" s="75">
        <f>IF([1]!Contratacion2023[[#This Row],[ADICIÓN/PRÓRROGA]]="NO","N/A",[1]!Contratacion2023[[#This Row],[FECHA FIN PRORROGA]])</f>
        <v>0</v>
      </c>
      <c r="BB1137" s="283"/>
      <c r="BE1137" s="64">
        <f>[1]!Contratacion2023[[#This Row],[VALOR TOTAL DEL CONTRATO]]-[1]!Contratacion2023[[#This Row],[VALOR VIGENTE]]</f>
        <v>0</v>
      </c>
      <c r="BJ1137" s="51"/>
      <c r="BL1137" s="73"/>
      <c r="BM1137" s="51"/>
    </row>
    <row r="1138" spans="1:65" x14ac:dyDescent="0.25">
      <c r="A1138" s="53"/>
      <c r="H1138" s="203"/>
      <c r="I1138" s="57"/>
      <c r="K1138" s="58"/>
      <c r="L1138" s="59"/>
      <c r="N1138" s="59"/>
      <c r="O1138" s="61"/>
      <c r="P1138" s="55"/>
      <c r="Q1138" s="57"/>
      <c r="R1138" s="62"/>
      <c r="T1138" s="63"/>
      <c r="U1138" s="123">
        <f>([1]!Contratacion2023[[#This Row],[FECHA FINALIZACION INICIAL]]-[1]!Contratacion2023[[#This Row],[FECHA DE INICIO (SECOP)]])/30</f>
        <v>0</v>
      </c>
      <c r="V1138" s="64"/>
      <c r="W1138" s="27"/>
      <c r="X1138" s="65"/>
      <c r="Y1138" s="65"/>
      <c r="Z1138" s="66"/>
      <c r="AA1138" s="67"/>
      <c r="AB1138" s="67"/>
      <c r="AC1138" s="68"/>
      <c r="AD1138" s="67"/>
      <c r="AE1138" s="72"/>
      <c r="AF1138" s="34"/>
      <c r="AG1138" s="69"/>
      <c r="AH1138" s="37"/>
      <c r="AI1138" s="37"/>
      <c r="AJ1138" s="37"/>
      <c r="AM1138" s="38"/>
      <c r="AN1138" s="38"/>
      <c r="AO1138" s="38"/>
      <c r="AQ1138" s="145"/>
      <c r="AR1138" s="72"/>
      <c r="AS1138" s="145"/>
      <c r="AX1138" s="75">
        <f>IF([1]!Contratacion2023[[#This Row],[ADICIÓN/PRÓRROGA]]="NO","N/A",[1]!Contratacion2023[[#This Row],[FECHA FIN PRORROGA]])</f>
        <v>0</v>
      </c>
      <c r="BB1138" s="283"/>
      <c r="BE1138" s="64">
        <f>[1]!Contratacion2023[[#This Row],[VALOR TOTAL DEL CONTRATO]]-[1]!Contratacion2023[[#This Row],[VALOR VIGENTE]]</f>
        <v>0</v>
      </c>
      <c r="BJ1138" s="51"/>
      <c r="BL1138" s="73"/>
      <c r="BM1138" s="51"/>
    </row>
    <row r="1139" spans="1:65" x14ac:dyDescent="0.25">
      <c r="A1139" s="53"/>
      <c r="H1139" s="203"/>
      <c r="I1139" s="57"/>
      <c r="K1139" s="58"/>
      <c r="L1139" s="59"/>
      <c r="N1139" s="59"/>
      <c r="O1139" s="61"/>
      <c r="P1139" s="55"/>
      <c r="Q1139" s="57"/>
      <c r="R1139" s="62"/>
      <c r="T1139" s="63"/>
      <c r="U1139" s="123">
        <f>([1]!Contratacion2023[[#This Row],[FECHA FINALIZACION INICIAL]]-[1]!Contratacion2023[[#This Row],[FECHA DE INICIO (SECOP)]])/30</f>
        <v>0</v>
      </c>
      <c r="V1139" s="64"/>
      <c r="W1139" s="27"/>
      <c r="X1139" s="65"/>
      <c r="Y1139" s="65"/>
      <c r="Z1139" s="66"/>
      <c r="AA1139" s="67"/>
      <c r="AB1139" s="67"/>
      <c r="AC1139" s="68"/>
      <c r="AD1139" s="67"/>
      <c r="AE1139" s="72"/>
      <c r="AF1139" s="34"/>
      <c r="AG1139" s="69"/>
      <c r="AH1139" s="37"/>
      <c r="AI1139" s="37"/>
      <c r="AJ1139" s="37"/>
      <c r="AM1139" s="38"/>
      <c r="AN1139" s="38"/>
      <c r="AO1139" s="38"/>
      <c r="AQ1139" s="145"/>
      <c r="AR1139" s="72"/>
      <c r="AS1139" s="145"/>
      <c r="AX1139" s="75">
        <f>IF([1]!Contratacion2023[[#This Row],[ADICIÓN/PRÓRROGA]]="NO","N/A",[1]!Contratacion2023[[#This Row],[FECHA FIN PRORROGA]])</f>
        <v>0</v>
      </c>
      <c r="BB1139" s="283"/>
      <c r="BE1139" s="64">
        <f>[1]!Contratacion2023[[#This Row],[VALOR TOTAL DEL CONTRATO]]-[1]!Contratacion2023[[#This Row],[VALOR VIGENTE]]</f>
        <v>0</v>
      </c>
      <c r="BJ1139" s="51"/>
      <c r="BL1139" s="73"/>
      <c r="BM1139" s="51"/>
    </row>
    <row r="1140" spans="1:65" x14ac:dyDescent="0.25">
      <c r="A1140" s="53"/>
      <c r="H1140" s="203"/>
      <c r="I1140" s="57"/>
      <c r="K1140" s="58"/>
      <c r="L1140" s="59"/>
      <c r="N1140" s="59"/>
      <c r="O1140" s="61"/>
      <c r="P1140" s="55"/>
      <c r="Q1140" s="57"/>
      <c r="R1140" s="62"/>
      <c r="T1140" s="63"/>
      <c r="U1140" s="123">
        <f>([1]!Contratacion2023[[#This Row],[FECHA FINALIZACION INICIAL]]-[1]!Contratacion2023[[#This Row],[FECHA DE INICIO (SECOP)]])/30</f>
        <v>0</v>
      </c>
      <c r="V1140" s="64"/>
      <c r="W1140" s="27"/>
      <c r="X1140" s="65"/>
      <c r="Y1140" s="65"/>
      <c r="Z1140" s="66"/>
      <c r="AA1140" s="67"/>
      <c r="AB1140" s="67"/>
      <c r="AC1140" s="68"/>
      <c r="AD1140" s="67"/>
      <c r="AE1140" s="72"/>
      <c r="AF1140" s="34"/>
      <c r="AG1140" s="69"/>
      <c r="AH1140" s="37"/>
      <c r="AI1140" s="37"/>
      <c r="AJ1140" s="37"/>
      <c r="AM1140" s="38"/>
      <c r="AN1140" s="38"/>
      <c r="AO1140" s="38"/>
      <c r="AQ1140" s="145"/>
      <c r="AR1140" s="72"/>
      <c r="AS1140" s="145"/>
      <c r="AX1140" s="75">
        <f>IF([1]!Contratacion2023[[#This Row],[ADICIÓN/PRÓRROGA]]="NO","N/A",[1]!Contratacion2023[[#This Row],[FECHA FIN PRORROGA]])</f>
        <v>0</v>
      </c>
      <c r="BB1140" s="283"/>
      <c r="BE1140" s="64">
        <f>[1]!Contratacion2023[[#This Row],[VALOR TOTAL DEL CONTRATO]]-[1]!Contratacion2023[[#This Row],[VALOR VIGENTE]]</f>
        <v>0</v>
      </c>
      <c r="BJ1140" s="51"/>
      <c r="BL1140" s="73"/>
      <c r="BM1140" s="51"/>
    </row>
    <row r="1141" spans="1:65" x14ac:dyDescent="0.25">
      <c r="A1141" s="53"/>
      <c r="H1141" s="203"/>
      <c r="I1141" s="57"/>
      <c r="K1141" s="58"/>
      <c r="L1141" s="59"/>
      <c r="N1141" s="59"/>
      <c r="O1141" s="61"/>
      <c r="P1141" s="55"/>
      <c r="Q1141" s="57"/>
      <c r="R1141" s="62"/>
      <c r="T1141" s="63"/>
      <c r="U1141" s="123">
        <f>([1]!Contratacion2023[[#This Row],[FECHA FINALIZACION INICIAL]]-[1]!Contratacion2023[[#This Row],[FECHA DE INICIO (SECOP)]])/30</f>
        <v>0</v>
      </c>
      <c r="V1141" s="64"/>
      <c r="W1141" s="27"/>
      <c r="X1141" s="65"/>
      <c r="Y1141" s="65"/>
      <c r="Z1141" s="66"/>
      <c r="AA1141" s="67"/>
      <c r="AB1141" s="67"/>
      <c r="AC1141" s="68"/>
      <c r="AD1141" s="67"/>
      <c r="AE1141" s="72"/>
      <c r="AF1141" s="34"/>
      <c r="AG1141" s="69"/>
      <c r="AH1141" s="37"/>
      <c r="AI1141" s="37"/>
      <c r="AJ1141" s="37"/>
      <c r="AM1141" s="38"/>
      <c r="AN1141" s="38"/>
      <c r="AO1141" s="38"/>
      <c r="AQ1141" s="145"/>
      <c r="AR1141" s="72"/>
      <c r="AS1141" s="145"/>
      <c r="AX1141" s="75">
        <f>IF([1]!Contratacion2023[[#This Row],[ADICIÓN/PRÓRROGA]]="NO","N/A",[1]!Contratacion2023[[#This Row],[FECHA FIN PRORROGA]])</f>
        <v>0</v>
      </c>
      <c r="BB1141" s="283"/>
      <c r="BE1141" s="64">
        <f>[1]!Contratacion2023[[#This Row],[VALOR TOTAL DEL CONTRATO]]-[1]!Contratacion2023[[#This Row],[VALOR VIGENTE]]</f>
        <v>0</v>
      </c>
      <c r="BJ1141" s="51"/>
      <c r="BL1141" s="73"/>
      <c r="BM1141" s="51"/>
    </row>
    <row r="1142" spans="1:65" x14ac:dyDescent="0.25">
      <c r="A1142" s="53"/>
      <c r="H1142" s="203"/>
      <c r="I1142" s="57"/>
      <c r="K1142" s="58"/>
      <c r="L1142" s="59"/>
      <c r="N1142" s="59"/>
      <c r="O1142" s="61"/>
      <c r="P1142" s="55"/>
      <c r="Q1142" s="57"/>
      <c r="R1142" s="62"/>
      <c r="T1142" s="63"/>
      <c r="U1142" s="123">
        <f>([1]!Contratacion2023[[#This Row],[FECHA FINALIZACION INICIAL]]-[1]!Contratacion2023[[#This Row],[FECHA DE INICIO (SECOP)]])/30</f>
        <v>0</v>
      </c>
      <c r="V1142" s="64"/>
      <c r="W1142" s="27"/>
      <c r="X1142" s="65"/>
      <c r="Y1142" s="65"/>
      <c r="Z1142" s="66"/>
      <c r="AA1142" s="67"/>
      <c r="AB1142" s="67"/>
      <c r="AC1142" s="68"/>
      <c r="AD1142" s="67"/>
      <c r="AE1142" s="72"/>
      <c r="AF1142" s="34"/>
      <c r="AG1142" s="69"/>
      <c r="AH1142" s="37"/>
      <c r="AI1142" s="37"/>
      <c r="AJ1142" s="37"/>
      <c r="AM1142" s="38"/>
      <c r="AN1142" s="38"/>
      <c r="AO1142" s="38"/>
      <c r="AQ1142" s="145"/>
      <c r="AR1142" s="72"/>
      <c r="AS1142" s="145"/>
      <c r="AX1142" s="75">
        <f>IF([1]!Contratacion2023[[#This Row],[ADICIÓN/PRÓRROGA]]="NO","N/A",[1]!Contratacion2023[[#This Row],[FECHA FIN PRORROGA]])</f>
        <v>0</v>
      </c>
      <c r="BB1142" s="283"/>
      <c r="BE1142" s="64">
        <f>[1]!Contratacion2023[[#This Row],[VALOR TOTAL DEL CONTRATO]]-[1]!Contratacion2023[[#This Row],[VALOR VIGENTE]]</f>
        <v>0</v>
      </c>
      <c r="BJ1142" s="51"/>
      <c r="BL1142" s="73"/>
      <c r="BM1142" s="51"/>
    </row>
    <row r="1143" spans="1:65" x14ac:dyDescent="0.25">
      <c r="A1143" s="53"/>
      <c r="H1143" s="203"/>
      <c r="I1143" s="57"/>
      <c r="K1143" s="58"/>
      <c r="L1143" s="59"/>
      <c r="N1143" s="59"/>
      <c r="O1143" s="61"/>
      <c r="P1143" s="55"/>
      <c r="Q1143" s="57"/>
      <c r="R1143" s="62"/>
      <c r="T1143" s="63"/>
      <c r="U1143" s="123">
        <f>([1]!Contratacion2023[[#This Row],[FECHA FINALIZACION INICIAL]]-[1]!Contratacion2023[[#This Row],[FECHA DE INICIO (SECOP)]])/30</f>
        <v>0</v>
      </c>
      <c r="V1143" s="64"/>
      <c r="W1143" s="27"/>
      <c r="X1143" s="65"/>
      <c r="Y1143" s="65"/>
      <c r="Z1143" s="66"/>
      <c r="AA1143" s="67"/>
      <c r="AB1143" s="67"/>
      <c r="AC1143" s="68"/>
      <c r="AD1143" s="67"/>
      <c r="AE1143" s="72"/>
      <c r="AF1143" s="34"/>
      <c r="AG1143" s="69"/>
      <c r="AH1143" s="37"/>
      <c r="AI1143" s="37"/>
      <c r="AJ1143" s="37"/>
      <c r="AM1143" s="38"/>
      <c r="AN1143" s="38"/>
      <c r="AO1143" s="38"/>
      <c r="AQ1143" s="145"/>
      <c r="AR1143" s="72"/>
      <c r="AS1143" s="145"/>
      <c r="AX1143" s="75">
        <f>IF([1]!Contratacion2023[[#This Row],[ADICIÓN/PRÓRROGA]]="NO","N/A",[1]!Contratacion2023[[#This Row],[FECHA FIN PRORROGA]])</f>
        <v>0</v>
      </c>
      <c r="BB1143" s="283"/>
      <c r="BE1143" s="64">
        <f>[1]!Contratacion2023[[#This Row],[VALOR TOTAL DEL CONTRATO]]-[1]!Contratacion2023[[#This Row],[VALOR VIGENTE]]</f>
        <v>0</v>
      </c>
      <c r="BJ1143" s="51"/>
      <c r="BL1143" s="73"/>
      <c r="BM1143" s="51"/>
    </row>
    <row r="1144" spans="1:65" x14ac:dyDescent="0.25">
      <c r="A1144" s="53"/>
      <c r="H1144" s="203"/>
      <c r="I1144" s="57"/>
      <c r="K1144" s="58"/>
      <c r="L1144" s="59"/>
      <c r="N1144" s="59"/>
      <c r="O1144" s="61"/>
      <c r="P1144" s="55"/>
      <c r="Q1144" s="57"/>
      <c r="R1144" s="62"/>
      <c r="T1144" s="63"/>
      <c r="U1144" s="123">
        <f>([1]!Contratacion2023[[#This Row],[FECHA FINALIZACION INICIAL]]-[1]!Contratacion2023[[#This Row],[FECHA DE INICIO (SECOP)]])/30</f>
        <v>0</v>
      </c>
      <c r="V1144" s="64"/>
      <c r="W1144" s="27"/>
      <c r="X1144" s="65"/>
      <c r="Y1144" s="65"/>
      <c r="Z1144" s="66"/>
      <c r="AA1144" s="67"/>
      <c r="AB1144" s="67"/>
      <c r="AC1144" s="68"/>
      <c r="AD1144" s="67"/>
      <c r="AE1144" s="72"/>
      <c r="AF1144" s="34"/>
      <c r="AG1144" s="69"/>
      <c r="AH1144" s="37"/>
      <c r="AI1144" s="37"/>
      <c r="AJ1144" s="37"/>
      <c r="AM1144" s="38"/>
      <c r="AN1144" s="38"/>
      <c r="AO1144" s="38"/>
      <c r="AQ1144" s="145"/>
      <c r="AR1144" s="72"/>
      <c r="AS1144" s="145"/>
      <c r="AX1144" s="75">
        <f>IF([1]!Contratacion2023[[#This Row],[ADICIÓN/PRÓRROGA]]="NO","N/A",[1]!Contratacion2023[[#This Row],[FECHA FIN PRORROGA]])</f>
        <v>0</v>
      </c>
      <c r="BB1144" s="283"/>
      <c r="BE1144" s="64">
        <f>[1]!Contratacion2023[[#This Row],[VALOR TOTAL DEL CONTRATO]]-[1]!Contratacion2023[[#This Row],[VALOR VIGENTE]]</f>
        <v>0</v>
      </c>
      <c r="BJ1144" s="51"/>
      <c r="BL1144" s="73"/>
      <c r="BM1144" s="51"/>
    </row>
    <row r="1145" spans="1:65" x14ac:dyDescent="0.25">
      <c r="A1145" s="53"/>
      <c r="H1145" s="203"/>
      <c r="I1145" s="57"/>
      <c r="K1145" s="58"/>
      <c r="L1145" s="59"/>
      <c r="N1145" s="59"/>
      <c r="O1145" s="61"/>
      <c r="P1145" s="55"/>
      <c r="Q1145" s="57"/>
      <c r="R1145" s="62"/>
      <c r="T1145" s="63"/>
      <c r="U1145" s="123">
        <f>([1]!Contratacion2023[[#This Row],[FECHA FINALIZACION INICIAL]]-[1]!Contratacion2023[[#This Row],[FECHA DE INICIO (SECOP)]])/30</f>
        <v>0</v>
      </c>
      <c r="V1145" s="64"/>
      <c r="W1145" s="27"/>
      <c r="X1145" s="65"/>
      <c r="Y1145" s="65"/>
      <c r="Z1145" s="66"/>
      <c r="AA1145" s="67"/>
      <c r="AB1145" s="67"/>
      <c r="AC1145" s="68"/>
      <c r="AD1145" s="67"/>
      <c r="AE1145" s="72"/>
      <c r="AF1145" s="34"/>
      <c r="AG1145" s="69"/>
      <c r="AH1145" s="37"/>
      <c r="AI1145" s="37"/>
      <c r="AJ1145" s="37"/>
      <c r="AM1145" s="38"/>
      <c r="AN1145" s="38"/>
      <c r="AO1145" s="38"/>
      <c r="AQ1145" s="145"/>
      <c r="AR1145" s="72"/>
      <c r="AS1145" s="145"/>
      <c r="AX1145" s="75">
        <f>IF([1]!Contratacion2023[[#This Row],[ADICIÓN/PRÓRROGA]]="NO","N/A",[1]!Contratacion2023[[#This Row],[FECHA FIN PRORROGA]])</f>
        <v>0</v>
      </c>
      <c r="BB1145" s="283"/>
      <c r="BE1145" s="64">
        <f>[1]!Contratacion2023[[#This Row],[VALOR TOTAL DEL CONTRATO]]-[1]!Contratacion2023[[#This Row],[VALOR VIGENTE]]</f>
        <v>0</v>
      </c>
      <c r="BJ1145" s="51"/>
      <c r="BL1145" s="73"/>
      <c r="BM1145" s="51"/>
    </row>
    <row r="1146" spans="1:65" x14ac:dyDescent="0.25">
      <c r="A1146" s="53"/>
      <c r="H1146" s="203"/>
      <c r="I1146" s="57"/>
      <c r="K1146" s="58"/>
      <c r="L1146" s="59"/>
      <c r="N1146" s="59"/>
      <c r="O1146" s="61"/>
      <c r="P1146" s="55"/>
      <c r="Q1146" s="57"/>
      <c r="R1146" s="62"/>
      <c r="T1146" s="63"/>
      <c r="U1146" s="123">
        <f>([1]!Contratacion2023[[#This Row],[FECHA FINALIZACION INICIAL]]-[1]!Contratacion2023[[#This Row],[FECHA DE INICIO (SECOP)]])/30</f>
        <v>0</v>
      </c>
      <c r="V1146" s="64"/>
      <c r="W1146" s="27"/>
      <c r="X1146" s="65"/>
      <c r="Y1146" s="65"/>
      <c r="Z1146" s="66"/>
      <c r="AA1146" s="67"/>
      <c r="AB1146" s="67"/>
      <c r="AC1146" s="68"/>
      <c r="AD1146" s="67"/>
      <c r="AE1146" s="72"/>
      <c r="AF1146" s="34"/>
      <c r="AG1146" s="69"/>
      <c r="AH1146" s="37"/>
      <c r="AI1146" s="37"/>
      <c r="AJ1146" s="37"/>
      <c r="AM1146" s="38"/>
      <c r="AN1146" s="38"/>
      <c r="AO1146" s="38"/>
      <c r="AQ1146" s="145"/>
      <c r="AR1146" s="72"/>
      <c r="AS1146" s="145"/>
      <c r="AX1146" s="75">
        <f>IF([1]!Contratacion2023[[#This Row],[ADICIÓN/PRÓRROGA]]="NO","N/A",[1]!Contratacion2023[[#This Row],[FECHA FIN PRORROGA]])</f>
        <v>0</v>
      </c>
      <c r="BB1146" s="283"/>
      <c r="BE1146" s="64">
        <f>[1]!Contratacion2023[[#This Row],[VALOR TOTAL DEL CONTRATO]]-[1]!Contratacion2023[[#This Row],[VALOR VIGENTE]]</f>
        <v>0</v>
      </c>
      <c r="BJ1146" s="51"/>
      <c r="BL1146" s="73"/>
      <c r="BM1146" s="51"/>
    </row>
    <row r="1147" spans="1:65" x14ac:dyDescent="0.25">
      <c r="A1147" s="53"/>
      <c r="H1147" s="203"/>
      <c r="I1147" s="57"/>
      <c r="K1147" s="58"/>
      <c r="L1147" s="59"/>
      <c r="N1147" s="59"/>
      <c r="O1147" s="61"/>
      <c r="P1147" s="55"/>
      <c r="Q1147" s="57"/>
      <c r="R1147" s="62"/>
      <c r="T1147" s="63"/>
      <c r="U1147" s="123">
        <f>([1]!Contratacion2023[[#This Row],[FECHA FINALIZACION INICIAL]]-[1]!Contratacion2023[[#This Row],[FECHA DE INICIO (SECOP)]])/30</f>
        <v>0</v>
      </c>
      <c r="V1147" s="64"/>
      <c r="W1147" s="27"/>
      <c r="X1147" s="65"/>
      <c r="Y1147" s="65"/>
      <c r="Z1147" s="66"/>
      <c r="AA1147" s="67"/>
      <c r="AB1147" s="67"/>
      <c r="AC1147" s="68"/>
      <c r="AD1147" s="67"/>
      <c r="AE1147" s="72"/>
      <c r="AF1147" s="34"/>
      <c r="AG1147" s="69"/>
      <c r="AH1147" s="37"/>
      <c r="AI1147" s="37"/>
      <c r="AJ1147" s="37"/>
      <c r="AM1147" s="38"/>
      <c r="AN1147" s="38"/>
      <c r="AO1147" s="38"/>
      <c r="AQ1147" s="145"/>
      <c r="AR1147" s="72"/>
      <c r="AS1147" s="145"/>
      <c r="AX1147" s="75">
        <f>IF([1]!Contratacion2023[[#This Row],[ADICIÓN/PRÓRROGA]]="NO","N/A",[1]!Contratacion2023[[#This Row],[FECHA FIN PRORROGA]])</f>
        <v>0</v>
      </c>
      <c r="BB1147" s="283"/>
      <c r="BE1147" s="64">
        <f>[1]!Contratacion2023[[#This Row],[VALOR TOTAL DEL CONTRATO]]-[1]!Contratacion2023[[#This Row],[VALOR VIGENTE]]</f>
        <v>0</v>
      </c>
      <c r="BJ1147" s="51"/>
      <c r="BL1147" s="73"/>
      <c r="BM1147" s="51"/>
    </row>
    <row r="1148" spans="1:65" x14ac:dyDescent="0.25">
      <c r="A1148" s="53"/>
      <c r="H1148" s="203"/>
      <c r="I1148" s="57"/>
      <c r="K1148" s="58"/>
      <c r="L1148" s="59"/>
      <c r="N1148" s="59"/>
      <c r="O1148" s="61"/>
      <c r="P1148" s="55"/>
      <c r="Q1148" s="57"/>
      <c r="R1148" s="62"/>
      <c r="T1148" s="63"/>
      <c r="U1148" s="123">
        <f>([1]!Contratacion2023[[#This Row],[FECHA FINALIZACION INICIAL]]-[1]!Contratacion2023[[#This Row],[FECHA DE INICIO (SECOP)]])/30</f>
        <v>0</v>
      </c>
      <c r="V1148" s="64"/>
      <c r="W1148" s="27"/>
      <c r="X1148" s="65"/>
      <c r="Y1148" s="65"/>
      <c r="Z1148" s="66"/>
      <c r="AA1148" s="67"/>
      <c r="AB1148" s="67"/>
      <c r="AC1148" s="68"/>
      <c r="AD1148" s="67"/>
      <c r="AE1148" s="72"/>
      <c r="AF1148" s="34"/>
      <c r="AG1148" s="69"/>
      <c r="AH1148" s="37"/>
      <c r="AI1148" s="37"/>
      <c r="AJ1148" s="37"/>
      <c r="AM1148" s="38"/>
      <c r="AN1148" s="38"/>
      <c r="AO1148" s="38"/>
      <c r="AQ1148" s="145"/>
      <c r="AR1148" s="72"/>
      <c r="AS1148" s="145"/>
      <c r="AX1148" s="75">
        <f>IF([1]!Contratacion2023[[#This Row],[ADICIÓN/PRÓRROGA]]="NO","N/A",[1]!Contratacion2023[[#This Row],[FECHA FIN PRORROGA]])</f>
        <v>0</v>
      </c>
      <c r="BB1148" s="283"/>
      <c r="BE1148" s="64">
        <f>[1]!Contratacion2023[[#This Row],[VALOR TOTAL DEL CONTRATO]]-[1]!Contratacion2023[[#This Row],[VALOR VIGENTE]]</f>
        <v>0</v>
      </c>
      <c r="BJ1148" s="51"/>
      <c r="BL1148" s="73"/>
      <c r="BM1148" s="51"/>
    </row>
    <row r="1149" spans="1:65" x14ac:dyDescent="0.25">
      <c r="A1149" s="53"/>
      <c r="H1149" s="203"/>
      <c r="I1149" s="57"/>
      <c r="K1149" s="58"/>
      <c r="L1149" s="59"/>
      <c r="N1149" s="59"/>
      <c r="O1149" s="61"/>
      <c r="P1149" s="55"/>
      <c r="Q1149" s="57"/>
      <c r="R1149" s="62"/>
      <c r="T1149" s="63"/>
      <c r="U1149" s="123">
        <f>([1]!Contratacion2023[[#This Row],[FECHA FINALIZACION INICIAL]]-[1]!Contratacion2023[[#This Row],[FECHA DE INICIO (SECOP)]])/30</f>
        <v>0</v>
      </c>
      <c r="V1149" s="64"/>
      <c r="W1149" s="27"/>
      <c r="X1149" s="65"/>
      <c r="Y1149" s="65"/>
      <c r="Z1149" s="66"/>
      <c r="AA1149" s="67"/>
      <c r="AB1149" s="67"/>
      <c r="AC1149" s="68"/>
      <c r="AD1149" s="67"/>
      <c r="AE1149" s="72"/>
      <c r="AF1149" s="34"/>
      <c r="AG1149" s="69"/>
      <c r="AH1149" s="37"/>
      <c r="AI1149" s="37"/>
      <c r="AJ1149" s="37"/>
      <c r="AM1149" s="38"/>
      <c r="AN1149" s="38"/>
      <c r="AO1149" s="38"/>
      <c r="AQ1149" s="145"/>
      <c r="AR1149" s="72"/>
      <c r="AS1149" s="145"/>
      <c r="AX1149" s="75">
        <f>IF([1]!Contratacion2023[[#This Row],[ADICIÓN/PRÓRROGA]]="NO","N/A",[1]!Contratacion2023[[#This Row],[FECHA FIN PRORROGA]])</f>
        <v>0</v>
      </c>
      <c r="BB1149" s="283"/>
      <c r="BE1149" s="64">
        <f>[1]!Contratacion2023[[#This Row],[VALOR TOTAL DEL CONTRATO]]-[1]!Contratacion2023[[#This Row],[VALOR VIGENTE]]</f>
        <v>0</v>
      </c>
      <c r="BJ1149" s="51"/>
      <c r="BL1149" s="73"/>
      <c r="BM1149" s="51"/>
    </row>
    <row r="1150" spans="1:65" x14ac:dyDescent="0.25">
      <c r="A1150" s="53"/>
      <c r="H1150" s="203"/>
      <c r="I1150" s="57"/>
      <c r="K1150" s="58"/>
      <c r="L1150" s="59"/>
      <c r="N1150" s="59"/>
      <c r="O1150" s="61"/>
      <c r="P1150" s="55"/>
      <c r="Q1150" s="57"/>
      <c r="R1150" s="62"/>
      <c r="T1150" s="63"/>
      <c r="U1150" s="123">
        <f>([1]!Contratacion2023[[#This Row],[FECHA FINALIZACION INICIAL]]-[1]!Contratacion2023[[#This Row],[FECHA DE INICIO (SECOP)]])/30</f>
        <v>0</v>
      </c>
      <c r="V1150" s="64"/>
      <c r="W1150" s="27"/>
      <c r="X1150" s="65"/>
      <c r="Y1150" s="65"/>
      <c r="Z1150" s="66"/>
      <c r="AA1150" s="67"/>
      <c r="AB1150" s="67"/>
      <c r="AC1150" s="68"/>
      <c r="AD1150" s="67"/>
      <c r="AE1150" s="72"/>
      <c r="AF1150" s="34"/>
      <c r="AG1150" s="69"/>
      <c r="AH1150" s="37"/>
      <c r="AI1150" s="37"/>
      <c r="AJ1150" s="37"/>
      <c r="AM1150" s="38"/>
      <c r="AN1150" s="38"/>
      <c r="AO1150" s="38"/>
      <c r="AQ1150" s="145"/>
      <c r="AR1150" s="72"/>
      <c r="AS1150" s="145"/>
      <c r="AX1150" s="75">
        <f>IF([1]!Contratacion2023[[#This Row],[ADICIÓN/PRÓRROGA]]="NO","N/A",[1]!Contratacion2023[[#This Row],[FECHA FIN PRORROGA]])</f>
        <v>0</v>
      </c>
      <c r="BB1150" s="283"/>
      <c r="BE1150" s="64">
        <f>[1]!Contratacion2023[[#This Row],[VALOR TOTAL DEL CONTRATO]]-[1]!Contratacion2023[[#This Row],[VALOR VIGENTE]]</f>
        <v>0</v>
      </c>
      <c r="BJ1150" s="51"/>
      <c r="BL1150" s="73"/>
      <c r="BM1150" s="51"/>
    </row>
    <row r="1151" spans="1:65" x14ac:dyDescent="0.25">
      <c r="A1151" s="53"/>
      <c r="H1151" s="203"/>
      <c r="I1151" s="57"/>
      <c r="K1151" s="58"/>
      <c r="L1151" s="59"/>
      <c r="N1151" s="59"/>
      <c r="O1151" s="61"/>
      <c r="P1151" s="55"/>
      <c r="Q1151" s="57"/>
      <c r="R1151" s="62"/>
      <c r="T1151" s="63"/>
      <c r="U1151" s="123">
        <f>([1]!Contratacion2023[[#This Row],[FECHA FINALIZACION INICIAL]]-[1]!Contratacion2023[[#This Row],[FECHA DE INICIO (SECOP)]])/30</f>
        <v>0</v>
      </c>
      <c r="V1151" s="64"/>
      <c r="W1151" s="27"/>
      <c r="X1151" s="65"/>
      <c r="Y1151" s="65"/>
      <c r="Z1151" s="66"/>
      <c r="AA1151" s="67"/>
      <c r="AB1151" s="67"/>
      <c r="AC1151" s="68"/>
      <c r="AD1151" s="67"/>
      <c r="AE1151" s="72"/>
      <c r="AF1151" s="34"/>
      <c r="AG1151" s="69"/>
      <c r="AH1151" s="37"/>
      <c r="AI1151" s="37"/>
      <c r="AJ1151" s="37"/>
      <c r="AM1151" s="38"/>
      <c r="AN1151" s="38"/>
      <c r="AO1151" s="38"/>
      <c r="AQ1151" s="145"/>
      <c r="AR1151" s="72"/>
      <c r="AS1151" s="145"/>
      <c r="AX1151" s="75">
        <f>IF([1]!Contratacion2023[[#This Row],[ADICIÓN/PRÓRROGA]]="NO","N/A",[1]!Contratacion2023[[#This Row],[FECHA FIN PRORROGA]])</f>
        <v>0</v>
      </c>
      <c r="BB1151" s="283"/>
      <c r="BE1151" s="64">
        <f>[1]!Contratacion2023[[#This Row],[VALOR TOTAL DEL CONTRATO]]-[1]!Contratacion2023[[#This Row],[VALOR VIGENTE]]</f>
        <v>0</v>
      </c>
      <c r="BJ1151" s="51"/>
      <c r="BL1151" s="73"/>
      <c r="BM1151" s="51"/>
    </row>
    <row r="1152" spans="1:65" x14ac:dyDescent="0.25">
      <c r="A1152" s="53"/>
      <c r="H1152" s="203"/>
      <c r="I1152" s="57"/>
      <c r="K1152" s="58"/>
      <c r="L1152" s="59"/>
      <c r="N1152" s="59"/>
      <c r="O1152" s="61"/>
      <c r="P1152" s="55"/>
      <c r="Q1152" s="57"/>
      <c r="R1152" s="62"/>
      <c r="T1152" s="63"/>
      <c r="U1152" s="123">
        <f>([1]!Contratacion2023[[#This Row],[FECHA FINALIZACION INICIAL]]-[1]!Contratacion2023[[#This Row],[FECHA DE INICIO (SECOP)]])/30</f>
        <v>0</v>
      </c>
      <c r="V1152" s="64"/>
      <c r="W1152" s="27"/>
      <c r="X1152" s="65"/>
      <c r="Y1152" s="65"/>
      <c r="Z1152" s="66"/>
      <c r="AA1152" s="67"/>
      <c r="AB1152" s="67"/>
      <c r="AC1152" s="68"/>
      <c r="AD1152" s="67"/>
      <c r="AE1152" s="72"/>
      <c r="AF1152" s="34"/>
      <c r="AG1152" s="69"/>
      <c r="AH1152" s="37"/>
      <c r="AI1152" s="37"/>
      <c r="AJ1152" s="37"/>
      <c r="AM1152" s="38"/>
      <c r="AN1152" s="38"/>
      <c r="AO1152" s="38"/>
      <c r="AQ1152" s="145"/>
      <c r="AR1152" s="72"/>
      <c r="AS1152" s="145"/>
      <c r="AX1152" s="75">
        <f>IF([1]!Contratacion2023[[#This Row],[ADICIÓN/PRÓRROGA]]="NO","N/A",[1]!Contratacion2023[[#This Row],[FECHA FIN PRORROGA]])</f>
        <v>0</v>
      </c>
      <c r="BB1152" s="283"/>
      <c r="BE1152" s="64">
        <f>[1]!Contratacion2023[[#This Row],[VALOR TOTAL DEL CONTRATO]]-[1]!Contratacion2023[[#This Row],[VALOR VIGENTE]]</f>
        <v>0</v>
      </c>
      <c r="BJ1152" s="51"/>
      <c r="BL1152" s="73"/>
      <c r="BM1152" s="51"/>
    </row>
    <row r="1153" spans="1:65" x14ac:dyDescent="0.25">
      <c r="A1153" s="53"/>
      <c r="H1153" s="203"/>
      <c r="I1153" s="57"/>
      <c r="K1153" s="58"/>
      <c r="L1153" s="59"/>
      <c r="N1153" s="59"/>
      <c r="O1153" s="61"/>
      <c r="P1153" s="55"/>
      <c r="Q1153" s="57"/>
      <c r="R1153" s="62"/>
      <c r="T1153" s="63"/>
      <c r="U1153" s="123">
        <f>([1]!Contratacion2023[[#This Row],[FECHA FINALIZACION INICIAL]]-[1]!Contratacion2023[[#This Row],[FECHA DE INICIO (SECOP)]])/30</f>
        <v>0</v>
      </c>
      <c r="V1153" s="64"/>
      <c r="W1153" s="27"/>
      <c r="X1153" s="65"/>
      <c r="Y1153" s="65"/>
      <c r="Z1153" s="66"/>
      <c r="AA1153" s="67"/>
      <c r="AB1153" s="67"/>
      <c r="AC1153" s="68"/>
      <c r="AD1153" s="67"/>
      <c r="AE1153" s="72"/>
      <c r="AF1153" s="34"/>
      <c r="AG1153" s="69"/>
      <c r="AH1153" s="37"/>
      <c r="AI1153" s="37"/>
      <c r="AJ1153" s="37"/>
      <c r="AM1153" s="38"/>
      <c r="AN1153" s="38"/>
      <c r="AO1153" s="38"/>
      <c r="AQ1153" s="145"/>
      <c r="AR1153" s="72"/>
      <c r="AS1153" s="145"/>
      <c r="AX1153" s="75">
        <f>IF([1]!Contratacion2023[[#This Row],[ADICIÓN/PRÓRROGA]]="NO","N/A",[1]!Contratacion2023[[#This Row],[FECHA FIN PRORROGA]])</f>
        <v>0</v>
      </c>
      <c r="BB1153" s="283"/>
      <c r="BE1153" s="64">
        <f>[1]!Contratacion2023[[#This Row],[VALOR TOTAL DEL CONTRATO]]-[1]!Contratacion2023[[#This Row],[VALOR VIGENTE]]</f>
        <v>0</v>
      </c>
      <c r="BJ1153" s="51"/>
      <c r="BL1153" s="73"/>
      <c r="BM1153" s="51"/>
    </row>
    <row r="1154" spans="1:65" x14ac:dyDescent="0.25">
      <c r="A1154" s="53"/>
      <c r="H1154" s="203"/>
      <c r="I1154" s="57"/>
      <c r="K1154" s="58"/>
      <c r="L1154" s="59"/>
      <c r="N1154" s="59"/>
      <c r="O1154" s="61"/>
      <c r="P1154" s="55"/>
      <c r="Q1154" s="57"/>
      <c r="R1154" s="62"/>
      <c r="T1154" s="63"/>
      <c r="U1154" s="123">
        <f>([1]!Contratacion2023[[#This Row],[FECHA FINALIZACION INICIAL]]-[1]!Contratacion2023[[#This Row],[FECHA DE INICIO (SECOP)]])/30</f>
        <v>0</v>
      </c>
      <c r="V1154" s="64"/>
      <c r="W1154" s="27"/>
      <c r="X1154" s="65"/>
      <c r="Y1154" s="65"/>
      <c r="Z1154" s="66"/>
      <c r="AA1154" s="67"/>
      <c r="AB1154" s="67"/>
      <c r="AC1154" s="68"/>
      <c r="AD1154" s="67"/>
      <c r="AE1154" s="72"/>
      <c r="AF1154" s="34"/>
      <c r="AG1154" s="69"/>
      <c r="AH1154" s="37"/>
      <c r="AI1154" s="37"/>
      <c r="AJ1154" s="37"/>
      <c r="AM1154" s="38"/>
      <c r="AN1154" s="38"/>
      <c r="AO1154" s="38"/>
      <c r="AQ1154" s="145"/>
      <c r="AR1154" s="72"/>
      <c r="AS1154" s="145"/>
      <c r="AX1154" s="75">
        <f>IF([1]!Contratacion2023[[#This Row],[ADICIÓN/PRÓRROGA]]="NO","N/A",[1]!Contratacion2023[[#This Row],[FECHA FIN PRORROGA]])</f>
        <v>0</v>
      </c>
      <c r="BB1154" s="283"/>
      <c r="BE1154" s="64">
        <f>[1]!Contratacion2023[[#This Row],[VALOR TOTAL DEL CONTRATO]]-[1]!Contratacion2023[[#This Row],[VALOR VIGENTE]]</f>
        <v>0</v>
      </c>
      <c r="BJ1154" s="51"/>
      <c r="BL1154" s="73"/>
      <c r="BM1154" s="51"/>
    </row>
    <row r="1155" spans="1:65" x14ac:dyDescent="0.25">
      <c r="A1155" s="53"/>
      <c r="H1155" s="203"/>
      <c r="I1155" s="57"/>
      <c r="K1155" s="58"/>
      <c r="L1155" s="59"/>
      <c r="N1155" s="59"/>
      <c r="O1155" s="61"/>
      <c r="P1155" s="55"/>
      <c r="Q1155" s="57"/>
      <c r="R1155" s="62"/>
      <c r="T1155" s="63"/>
      <c r="U1155" s="123">
        <f>([1]!Contratacion2023[[#This Row],[FECHA FINALIZACION INICIAL]]-[1]!Contratacion2023[[#This Row],[FECHA DE INICIO (SECOP)]])/30</f>
        <v>0</v>
      </c>
      <c r="V1155" s="64"/>
      <c r="W1155" s="27"/>
      <c r="X1155" s="65"/>
      <c r="Y1155" s="65"/>
      <c r="Z1155" s="66"/>
      <c r="AA1155" s="67"/>
      <c r="AB1155" s="67"/>
      <c r="AC1155" s="68"/>
      <c r="AD1155" s="67"/>
      <c r="AE1155" s="72"/>
      <c r="AF1155" s="34"/>
      <c r="AG1155" s="69"/>
      <c r="AH1155" s="37"/>
      <c r="AI1155" s="37"/>
      <c r="AJ1155" s="37"/>
      <c r="AM1155" s="38"/>
      <c r="AN1155" s="38"/>
      <c r="AO1155" s="38"/>
      <c r="AQ1155" s="145"/>
      <c r="AR1155" s="72"/>
      <c r="AS1155" s="145"/>
      <c r="AX1155" s="75">
        <f>IF([1]!Contratacion2023[[#This Row],[ADICIÓN/PRÓRROGA]]="NO","N/A",[1]!Contratacion2023[[#This Row],[FECHA FIN PRORROGA]])</f>
        <v>0</v>
      </c>
      <c r="BB1155" s="283"/>
      <c r="BE1155" s="64">
        <f>[1]!Contratacion2023[[#This Row],[VALOR TOTAL DEL CONTRATO]]-[1]!Contratacion2023[[#This Row],[VALOR VIGENTE]]</f>
        <v>0</v>
      </c>
      <c r="BJ1155" s="51"/>
      <c r="BL1155" s="73"/>
      <c r="BM1155" s="51"/>
    </row>
    <row r="1156" spans="1:65" x14ac:dyDescent="0.25">
      <c r="A1156" s="53"/>
      <c r="H1156" s="203"/>
      <c r="I1156" s="57"/>
      <c r="K1156" s="58"/>
      <c r="L1156" s="59"/>
      <c r="N1156" s="59"/>
      <c r="O1156" s="61"/>
      <c r="P1156" s="55"/>
      <c r="Q1156" s="57"/>
      <c r="R1156" s="62"/>
      <c r="T1156" s="63"/>
      <c r="U1156" s="123">
        <f>([1]!Contratacion2023[[#This Row],[FECHA FINALIZACION INICIAL]]-[1]!Contratacion2023[[#This Row],[FECHA DE INICIO (SECOP)]])/30</f>
        <v>0</v>
      </c>
      <c r="V1156" s="64"/>
      <c r="W1156" s="27"/>
      <c r="X1156" s="65"/>
      <c r="Y1156" s="65"/>
      <c r="Z1156" s="66"/>
      <c r="AA1156" s="67"/>
      <c r="AB1156" s="67"/>
      <c r="AC1156" s="68"/>
      <c r="AD1156" s="67"/>
      <c r="AE1156" s="72"/>
      <c r="AF1156" s="34"/>
      <c r="AG1156" s="69"/>
      <c r="AH1156" s="37"/>
      <c r="AI1156" s="37"/>
      <c r="AJ1156" s="37"/>
      <c r="AM1156" s="38"/>
      <c r="AN1156" s="38"/>
      <c r="AO1156" s="38"/>
      <c r="AQ1156" s="145"/>
      <c r="AR1156" s="72"/>
      <c r="AS1156" s="145"/>
      <c r="AX1156" s="75">
        <f>IF([1]!Contratacion2023[[#This Row],[ADICIÓN/PRÓRROGA]]="NO","N/A",[1]!Contratacion2023[[#This Row],[FECHA FIN PRORROGA]])</f>
        <v>0</v>
      </c>
      <c r="BB1156" s="283"/>
      <c r="BE1156" s="64">
        <f>[1]!Contratacion2023[[#This Row],[VALOR TOTAL DEL CONTRATO]]-[1]!Contratacion2023[[#This Row],[VALOR VIGENTE]]</f>
        <v>0</v>
      </c>
      <c r="BJ1156" s="51"/>
      <c r="BL1156" s="73"/>
      <c r="BM1156" s="51"/>
    </row>
    <row r="1157" spans="1:65" x14ac:dyDescent="0.25">
      <c r="A1157" s="53"/>
      <c r="H1157" s="203"/>
      <c r="I1157" s="57"/>
      <c r="K1157" s="58"/>
      <c r="L1157" s="59"/>
      <c r="N1157" s="59"/>
      <c r="O1157" s="61"/>
      <c r="P1157" s="55"/>
      <c r="Q1157" s="57"/>
      <c r="R1157" s="62"/>
      <c r="T1157" s="63"/>
      <c r="U1157" s="123">
        <f>([1]!Contratacion2023[[#This Row],[FECHA FINALIZACION INICIAL]]-[1]!Contratacion2023[[#This Row],[FECHA DE INICIO (SECOP)]])/30</f>
        <v>0</v>
      </c>
      <c r="V1157" s="64"/>
      <c r="W1157" s="27"/>
      <c r="X1157" s="65"/>
      <c r="Y1157" s="65"/>
      <c r="Z1157" s="66"/>
      <c r="AA1157" s="67"/>
      <c r="AB1157" s="67"/>
      <c r="AC1157" s="68"/>
      <c r="AD1157" s="67"/>
      <c r="AE1157" s="72"/>
      <c r="AF1157" s="34"/>
      <c r="AG1157" s="69"/>
      <c r="AH1157" s="37"/>
      <c r="AI1157" s="37"/>
      <c r="AJ1157" s="37"/>
      <c r="AM1157" s="38"/>
      <c r="AN1157" s="38"/>
      <c r="AO1157" s="38"/>
      <c r="AQ1157" s="145"/>
      <c r="AR1157" s="72"/>
      <c r="AS1157" s="145"/>
      <c r="AX1157" s="75">
        <f>IF([1]!Contratacion2023[[#This Row],[ADICIÓN/PRÓRROGA]]="NO","N/A",[1]!Contratacion2023[[#This Row],[FECHA FIN PRORROGA]])</f>
        <v>0</v>
      </c>
      <c r="BB1157" s="283"/>
      <c r="BE1157" s="64">
        <f>[1]!Contratacion2023[[#This Row],[VALOR TOTAL DEL CONTRATO]]-[1]!Contratacion2023[[#This Row],[VALOR VIGENTE]]</f>
        <v>0</v>
      </c>
      <c r="BJ1157" s="51"/>
      <c r="BL1157" s="73"/>
      <c r="BM1157" s="51"/>
    </row>
    <row r="1158" spans="1:65" x14ac:dyDescent="0.25">
      <c r="A1158" s="53"/>
      <c r="H1158" s="203"/>
      <c r="I1158" s="57"/>
      <c r="K1158" s="58"/>
      <c r="L1158" s="59"/>
      <c r="N1158" s="59"/>
      <c r="O1158" s="61"/>
      <c r="P1158" s="55"/>
      <c r="Q1158" s="57"/>
      <c r="R1158" s="62"/>
      <c r="T1158" s="63"/>
      <c r="U1158" s="123">
        <f>([1]!Contratacion2023[[#This Row],[FECHA FINALIZACION INICIAL]]-[1]!Contratacion2023[[#This Row],[FECHA DE INICIO (SECOP)]])/30</f>
        <v>0</v>
      </c>
      <c r="V1158" s="64"/>
      <c r="W1158" s="27"/>
      <c r="X1158" s="65"/>
      <c r="Y1158" s="65"/>
      <c r="Z1158" s="66"/>
      <c r="AA1158" s="67"/>
      <c r="AB1158" s="67"/>
      <c r="AC1158" s="68"/>
      <c r="AD1158" s="67"/>
      <c r="AE1158" s="72"/>
      <c r="AF1158" s="34"/>
      <c r="AG1158" s="69"/>
      <c r="AH1158" s="37"/>
      <c r="AI1158" s="37"/>
      <c r="AJ1158" s="37"/>
      <c r="AM1158" s="38"/>
      <c r="AN1158" s="38"/>
      <c r="AO1158" s="38"/>
      <c r="AQ1158" s="145"/>
      <c r="AR1158" s="72"/>
      <c r="AS1158" s="145"/>
      <c r="AX1158" s="75">
        <f>IF([1]!Contratacion2023[[#This Row],[ADICIÓN/PRÓRROGA]]="NO","N/A",[1]!Contratacion2023[[#This Row],[FECHA FIN PRORROGA]])</f>
        <v>0</v>
      </c>
      <c r="BB1158" s="283"/>
      <c r="BE1158" s="64">
        <f>[1]!Contratacion2023[[#This Row],[VALOR TOTAL DEL CONTRATO]]-[1]!Contratacion2023[[#This Row],[VALOR VIGENTE]]</f>
        <v>0</v>
      </c>
      <c r="BJ1158" s="51"/>
      <c r="BL1158" s="73"/>
      <c r="BM1158" s="51"/>
    </row>
    <row r="1159" spans="1:65" x14ac:dyDescent="0.25">
      <c r="A1159" s="53"/>
      <c r="H1159" s="203"/>
      <c r="I1159" s="57"/>
      <c r="K1159" s="58"/>
      <c r="L1159" s="59"/>
      <c r="N1159" s="59"/>
      <c r="O1159" s="61"/>
      <c r="P1159" s="55"/>
      <c r="Q1159" s="57"/>
      <c r="R1159" s="62"/>
      <c r="T1159" s="63"/>
      <c r="U1159" s="123">
        <f>([1]!Contratacion2023[[#This Row],[FECHA FINALIZACION INICIAL]]-[1]!Contratacion2023[[#This Row],[FECHA DE INICIO (SECOP)]])/30</f>
        <v>0</v>
      </c>
      <c r="V1159" s="64"/>
      <c r="W1159" s="27"/>
      <c r="X1159" s="65"/>
      <c r="Y1159" s="65"/>
      <c r="Z1159" s="66"/>
      <c r="AA1159" s="67"/>
      <c r="AB1159" s="67"/>
      <c r="AC1159" s="68"/>
      <c r="AD1159" s="67"/>
      <c r="AE1159" s="72"/>
      <c r="AF1159" s="34"/>
      <c r="AG1159" s="69"/>
      <c r="AH1159" s="37"/>
      <c r="AI1159" s="37"/>
      <c r="AJ1159" s="37"/>
      <c r="AM1159" s="38"/>
      <c r="AN1159" s="38"/>
      <c r="AO1159" s="38"/>
      <c r="AQ1159" s="145"/>
      <c r="AR1159" s="72"/>
      <c r="AS1159" s="145"/>
      <c r="AX1159" s="75">
        <f>IF([1]!Contratacion2023[[#This Row],[ADICIÓN/PRÓRROGA]]="NO","N/A",[1]!Contratacion2023[[#This Row],[FECHA FIN PRORROGA]])</f>
        <v>0</v>
      </c>
      <c r="BB1159" s="283"/>
      <c r="BE1159" s="64">
        <f>[1]!Contratacion2023[[#This Row],[VALOR TOTAL DEL CONTRATO]]-[1]!Contratacion2023[[#This Row],[VALOR VIGENTE]]</f>
        <v>0</v>
      </c>
      <c r="BJ1159" s="51"/>
      <c r="BL1159" s="73"/>
      <c r="BM1159" s="51"/>
    </row>
    <row r="1160" spans="1:65" x14ac:dyDescent="0.25">
      <c r="A1160" s="53"/>
      <c r="H1160" s="203"/>
      <c r="I1160" s="57"/>
      <c r="K1160" s="58"/>
      <c r="L1160" s="59"/>
      <c r="N1160" s="59"/>
      <c r="O1160" s="61"/>
      <c r="P1160" s="55"/>
      <c r="Q1160" s="57"/>
      <c r="R1160" s="62"/>
      <c r="T1160" s="63"/>
      <c r="U1160" s="123">
        <f>([1]!Contratacion2023[[#This Row],[FECHA FINALIZACION INICIAL]]-[1]!Contratacion2023[[#This Row],[FECHA DE INICIO (SECOP)]])/30</f>
        <v>0</v>
      </c>
      <c r="V1160" s="64"/>
      <c r="W1160" s="27"/>
      <c r="X1160" s="65"/>
      <c r="Y1160" s="65"/>
      <c r="Z1160" s="66"/>
      <c r="AA1160" s="67"/>
      <c r="AB1160" s="67"/>
      <c r="AC1160" s="68"/>
      <c r="AD1160" s="67"/>
      <c r="AE1160" s="72"/>
      <c r="AF1160" s="34"/>
      <c r="AG1160" s="69"/>
      <c r="AH1160" s="37"/>
      <c r="AI1160" s="37"/>
      <c r="AJ1160" s="37"/>
      <c r="AM1160" s="38"/>
      <c r="AN1160" s="38"/>
      <c r="AO1160" s="38"/>
      <c r="AQ1160" s="145"/>
      <c r="AR1160" s="72"/>
      <c r="AS1160" s="145"/>
      <c r="AX1160" s="75">
        <f>IF([1]!Contratacion2023[[#This Row],[ADICIÓN/PRÓRROGA]]="NO","N/A",[1]!Contratacion2023[[#This Row],[FECHA FIN PRORROGA]])</f>
        <v>0</v>
      </c>
      <c r="BB1160" s="283"/>
      <c r="BE1160" s="64">
        <f>[1]!Contratacion2023[[#This Row],[VALOR TOTAL DEL CONTRATO]]-[1]!Contratacion2023[[#This Row],[VALOR VIGENTE]]</f>
        <v>0</v>
      </c>
      <c r="BJ1160" s="51"/>
      <c r="BL1160" s="73"/>
      <c r="BM1160" s="51"/>
    </row>
    <row r="1161" spans="1:65" x14ac:dyDescent="0.25">
      <c r="A1161" s="53"/>
      <c r="H1161" s="203"/>
      <c r="I1161" s="57"/>
      <c r="K1161" s="58"/>
      <c r="L1161" s="59"/>
      <c r="N1161" s="59"/>
      <c r="O1161" s="61"/>
      <c r="P1161" s="55"/>
      <c r="Q1161" s="57"/>
      <c r="R1161" s="62"/>
      <c r="T1161" s="63"/>
      <c r="U1161" s="123">
        <f>([1]!Contratacion2023[[#This Row],[FECHA FINALIZACION INICIAL]]-[1]!Contratacion2023[[#This Row],[FECHA DE INICIO (SECOP)]])/30</f>
        <v>0</v>
      </c>
      <c r="V1161" s="64"/>
      <c r="W1161" s="27"/>
      <c r="X1161" s="65"/>
      <c r="Y1161" s="65"/>
      <c r="Z1161" s="66"/>
      <c r="AA1161" s="67"/>
      <c r="AB1161" s="67"/>
      <c r="AC1161" s="68"/>
      <c r="AD1161" s="67"/>
      <c r="AE1161" s="72"/>
      <c r="AF1161" s="34"/>
      <c r="AG1161" s="69"/>
      <c r="AH1161" s="37"/>
      <c r="AI1161" s="37"/>
      <c r="AJ1161" s="37"/>
      <c r="AM1161" s="38"/>
      <c r="AN1161" s="38"/>
      <c r="AO1161" s="38"/>
      <c r="AQ1161" s="145"/>
      <c r="AR1161" s="72"/>
      <c r="AS1161" s="145"/>
      <c r="AX1161" s="75">
        <f>IF([1]!Contratacion2023[[#This Row],[ADICIÓN/PRÓRROGA]]="NO","N/A",[1]!Contratacion2023[[#This Row],[FECHA FIN PRORROGA]])</f>
        <v>0</v>
      </c>
      <c r="BB1161" s="283"/>
      <c r="BE1161" s="64">
        <f>[1]!Contratacion2023[[#This Row],[VALOR TOTAL DEL CONTRATO]]-[1]!Contratacion2023[[#This Row],[VALOR VIGENTE]]</f>
        <v>0</v>
      </c>
      <c r="BJ1161" s="51"/>
      <c r="BL1161" s="73"/>
      <c r="BM1161" s="51"/>
    </row>
    <row r="1162" spans="1:65" x14ac:dyDescent="0.25">
      <c r="A1162" s="53"/>
      <c r="H1162" s="203"/>
      <c r="I1162" s="57"/>
      <c r="K1162" s="58"/>
      <c r="L1162" s="59"/>
      <c r="N1162" s="59"/>
      <c r="O1162" s="61"/>
      <c r="P1162" s="55"/>
      <c r="Q1162" s="57"/>
      <c r="R1162" s="62"/>
      <c r="T1162" s="63"/>
      <c r="U1162" s="123">
        <f>([1]!Contratacion2023[[#This Row],[FECHA FINALIZACION INICIAL]]-[1]!Contratacion2023[[#This Row],[FECHA DE INICIO (SECOP)]])/30</f>
        <v>0</v>
      </c>
      <c r="V1162" s="64"/>
      <c r="W1162" s="27"/>
      <c r="X1162" s="65"/>
      <c r="Y1162" s="65"/>
      <c r="Z1162" s="66"/>
      <c r="AA1162" s="67"/>
      <c r="AB1162" s="67"/>
      <c r="AC1162" s="68"/>
      <c r="AD1162" s="67"/>
      <c r="AE1162" s="72"/>
      <c r="AF1162" s="34"/>
      <c r="AG1162" s="69"/>
      <c r="AH1162" s="37"/>
      <c r="AI1162" s="37"/>
      <c r="AJ1162" s="37"/>
      <c r="AM1162" s="38"/>
      <c r="AN1162" s="38"/>
      <c r="AO1162" s="38"/>
      <c r="AQ1162" s="145"/>
      <c r="AR1162" s="72"/>
      <c r="AS1162" s="145"/>
      <c r="AX1162" s="75">
        <f>IF([1]!Contratacion2023[[#This Row],[ADICIÓN/PRÓRROGA]]="NO","N/A",[1]!Contratacion2023[[#This Row],[FECHA FIN PRORROGA]])</f>
        <v>0</v>
      </c>
      <c r="BB1162" s="283"/>
      <c r="BE1162" s="64">
        <f>[1]!Contratacion2023[[#This Row],[VALOR TOTAL DEL CONTRATO]]-[1]!Contratacion2023[[#This Row],[VALOR VIGENTE]]</f>
        <v>0</v>
      </c>
      <c r="BJ1162" s="51"/>
      <c r="BL1162" s="73"/>
      <c r="BM1162" s="51"/>
    </row>
    <row r="1163" spans="1:65" x14ac:dyDescent="0.25">
      <c r="A1163" s="53"/>
      <c r="H1163" s="203"/>
      <c r="I1163" s="57"/>
      <c r="K1163" s="58"/>
      <c r="L1163" s="59"/>
      <c r="N1163" s="59"/>
      <c r="O1163" s="61"/>
      <c r="P1163" s="55"/>
      <c r="Q1163" s="57"/>
      <c r="R1163" s="62"/>
      <c r="T1163" s="63"/>
      <c r="U1163" s="123">
        <f>([1]!Contratacion2023[[#This Row],[FECHA FINALIZACION INICIAL]]-[1]!Contratacion2023[[#This Row],[FECHA DE INICIO (SECOP)]])/30</f>
        <v>0</v>
      </c>
      <c r="V1163" s="64"/>
      <c r="W1163" s="27"/>
      <c r="X1163" s="65"/>
      <c r="Y1163" s="65"/>
      <c r="Z1163" s="66"/>
      <c r="AA1163" s="67"/>
      <c r="AB1163" s="67"/>
      <c r="AC1163" s="68"/>
      <c r="AD1163" s="67"/>
      <c r="AE1163" s="72"/>
      <c r="AF1163" s="34"/>
      <c r="AG1163" s="69"/>
      <c r="AH1163" s="37"/>
      <c r="AI1163" s="37"/>
      <c r="AJ1163" s="37"/>
      <c r="AM1163" s="38"/>
      <c r="AN1163" s="38"/>
      <c r="AO1163" s="38"/>
      <c r="AQ1163" s="145"/>
      <c r="AR1163" s="72"/>
      <c r="AS1163" s="145"/>
      <c r="AX1163" s="75">
        <f>IF([1]!Contratacion2023[[#This Row],[ADICIÓN/PRÓRROGA]]="NO","N/A",[1]!Contratacion2023[[#This Row],[FECHA FIN PRORROGA]])</f>
        <v>0</v>
      </c>
      <c r="BB1163" s="283"/>
      <c r="BE1163" s="64">
        <f>[1]!Contratacion2023[[#This Row],[VALOR TOTAL DEL CONTRATO]]-[1]!Contratacion2023[[#This Row],[VALOR VIGENTE]]</f>
        <v>0</v>
      </c>
      <c r="BJ1163" s="51"/>
      <c r="BL1163" s="73"/>
      <c r="BM1163" s="51"/>
    </row>
    <row r="1164" spans="1:65" x14ac:dyDescent="0.25">
      <c r="A1164" s="53"/>
      <c r="H1164" s="203"/>
      <c r="I1164" s="57"/>
      <c r="K1164" s="58"/>
      <c r="L1164" s="59"/>
      <c r="N1164" s="59"/>
      <c r="O1164" s="61"/>
      <c r="P1164" s="55"/>
      <c r="Q1164" s="57"/>
      <c r="R1164" s="62"/>
      <c r="T1164" s="63"/>
      <c r="U1164" s="123">
        <f>([1]!Contratacion2023[[#This Row],[FECHA FINALIZACION INICIAL]]-[1]!Contratacion2023[[#This Row],[FECHA DE INICIO (SECOP)]])/30</f>
        <v>0</v>
      </c>
      <c r="V1164" s="64"/>
      <c r="W1164" s="27"/>
      <c r="X1164" s="65"/>
      <c r="Y1164" s="65"/>
      <c r="Z1164" s="66"/>
      <c r="AA1164" s="67"/>
      <c r="AB1164" s="67"/>
      <c r="AC1164" s="68"/>
      <c r="AD1164" s="67"/>
      <c r="AE1164" s="72"/>
      <c r="AF1164" s="34"/>
      <c r="AG1164" s="69"/>
      <c r="AH1164" s="37"/>
      <c r="AI1164" s="37"/>
      <c r="AJ1164" s="37"/>
      <c r="AM1164" s="38"/>
      <c r="AN1164" s="38"/>
      <c r="AO1164" s="38"/>
      <c r="AQ1164" s="145"/>
      <c r="AR1164" s="72"/>
      <c r="AS1164" s="145"/>
      <c r="AX1164" s="75">
        <f>IF([1]!Contratacion2023[[#This Row],[ADICIÓN/PRÓRROGA]]="NO","N/A",[1]!Contratacion2023[[#This Row],[FECHA FIN PRORROGA]])</f>
        <v>0</v>
      </c>
      <c r="BB1164" s="283"/>
      <c r="BE1164" s="64">
        <f>[1]!Contratacion2023[[#This Row],[VALOR TOTAL DEL CONTRATO]]-[1]!Contratacion2023[[#This Row],[VALOR VIGENTE]]</f>
        <v>0</v>
      </c>
      <c r="BJ1164" s="51"/>
      <c r="BL1164" s="73"/>
      <c r="BM1164" s="51"/>
    </row>
    <row r="1165" spans="1:65" x14ac:dyDescent="0.25">
      <c r="A1165" s="53"/>
      <c r="H1165" s="203"/>
      <c r="I1165" s="57"/>
      <c r="K1165" s="58"/>
      <c r="L1165" s="59"/>
      <c r="N1165" s="59"/>
      <c r="O1165" s="61"/>
      <c r="P1165" s="55"/>
      <c r="Q1165" s="57"/>
      <c r="R1165" s="62"/>
      <c r="T1165" s="63"/>
      <c r="U1165" s="123">
        <f>([1]!Contratacion2023[[#This Row],[FECHA FINALIZACION INICIAL]]-[1]!Contratacion2023[[#This Row],[FECHA DE INICIO (SECOP)]])/30</f>
        <v>0</v>
      </c>
      <c r="V1165" s="64"/>
      <c r="W1165" s="27"/>
      <c r="X1165" s="65"/>
      <c r="Y1165" s="65"/>
      <c r="Z1165" s="66"/>
      <c r="AA1165" s="67"/>
      <c r="AB1165" s="67"/>
      <c r="AC1165" s="68"/>
      <c r="AD1165" s="67"/>
      <c r="AE1165" s="72"/>
      <c r="AF1165" s="34"/>
      <c r="AG1165" s="69"/>
      <c r="AH1165" s="37"/>
      <c r="AI1165" s="37"/>
      <c r="AJ1165" s="37"/>
      <c r="AM1165" s="38"/>
      <c r="AN1165" s="38"/>
      <c r="AO1165" s="38"/>
      <c r="AQ1165" s="145"/>
      <c r="AR1165" s="72"/>
      <c r="AS1165" s="145"/>
      <c r="AX1165" s="75">
        <f>IF([1]!Contratacion2023[[#This Row],[ADICIÓN/PRÓRROGA]]="NO","N/A",[1]!Contratacion2023[[#This Row],[FECHA FIN PRORROGA]])</f>
        <v>0</v>
      </c>
      <c r="BB1165" s="283"/>
      <c r="BE1165" s="64">
        <f>[1]!Contratacion2023[[#This Row],[VALOR TOTAL DEL CONTRATO]]-[1]!Contratacion2023[[#This Row],[VALOR VIGENTE]]</f>
        <v>0</v>
      </c>
      <c r="BJ1165" s="51"/>
      <c r="BL1165" s="73"/>
      <c r="BM1165" s="51"/>
    </row>
    <row r="1166" spans="1:65" x14ac:dyDescent="0.25">
      <c r="A1166" s="53"/>
      <c r="H1166" s="203"/>
      <c r="I1166" s="57"/>
      <c r="K1166" s="58"/>
      <c r="L1166" s="59"/>
      <c r="N1166" s="59"/>
      <c r="O1166" s="61"/>
      <c r="P1166" s="55"/>
      <c r="Q1166" s="57"/>
      <c r="R1166" s="62"/>
      <c r="T1166" s="63"/>
      <c r="U1166" s="123">
        <f>([1]!Contratacion2023[[#This Row],[FECHA FINALIZACION INICIAL]]-[1]!Contratacion2023[[#This Row],[FECHA DE INICIO (SECOP)]])/30</f>
        <v>0</v>
      </c>
      <c r="V1166" s="64"/>
      <c r="W1166" s="27"/>
      <c r="X1166" s="65"/>
      <c r="Y1166" s="65"/>
      <c r="Z1166" s="66"/>
      <c r="AA1166" s="67"/>
      <c r="AB1166" s="67"/>
      <c r="AC1166" s="68"/>
      <c r="AD1166" s="67"/>
      <c r="AE1166" s="72"/>
      <c r="AF1166" s="34"/>
      <c r="AG1166" s="69"/>
      <c r="AH1166" s="37"/>
      <c r="AI1166" s="37"/>
      <c r="AJ1166" s="37"/>
      <c r="AM1166" s="38"/>
      <c r="AN1166" s="38"/>
      <c r="AO1166" s="38"/>
      <c r="AQ1166" s="145"/>
      <c r="AR1166" s="72"/>
      <c r="AS1166" s="145"/>
      <c r="AX1166" s="75">
        <f>IF([1]!Contratacion2023[[#This Row],[ADICIÓN/PRÓRROGA]]="NO","N/A",[1]!Contratacion2023[[#This Row],[FECHA FIN PRORROGA]])</f>
        <v>0</v>
      </c>
      <c r="BB1166" s="283"/>
      <c r="BE1166" s="64">
        <f>[1]!Contratacion2023[[#This Row],[VALOR TOTAL DEL CONTRATO]]-[1]!Contratacion2023[[#This Row],[VALOR VIGENTE]]</f>
        <v>0</v>
      </c>
      <c r="BJ1166" s="51"/>
      <c r="BL1166" s="73"/>
      <c r="BM1166" s="51"/>
    </row>
    <row r="1167" spans="1:65" x14ac:dyDescent="0.25">
      <c r="A1167" s="53"/>
      <c r="H1167" s="203"/>
      <c r="I1167" s="57"/>
      <c r="K1167" s="58"/>
      <c r="L1167" s="59"/>
      <c r="N1167" s="59"/>
      <c r="O1167" s="61"/>
      <c r="P1167" s="55"/>
      <c r="Q1167" s="57"/>
      <c r="R1167" s="62"/>
      <c r="T1167" s="63"/>
      <c r="U1167" s="123">
        <f>([1]!Contratacion2023[[#This Row],[FECHA FINALIZACION INICIAL]]-[1]!Contratacion2023[[#This Row],[FECHA DE INICIO (SECOP)]])/30</f>
        <v>0</v>
      </c>
      <c r="V1167" s="64"/>
      <c r="W1167" s="27"/>
      <c r="X1167" s="65"/>
      <c r="Y1167" s="65"/>
      <c r="Z1167" s="66"/>
      <c r="AA1167" s="67"/>
      <c r="AB1167" s="67"/>
      <c r="AC1167" s="68"/>
      <c r="AD1167" s="67"/>
      <c r="AE1167" s="72"/>
      <c r="AF1167" s="34"/>
      <c r="AG1167" s="69"/>
      <c r="AH1167" s="37"/>
      <c r="AI1167" s="37"/>
      <c r="AJ1167" s="37"/>
      <c r="AM1167" s="38"/>
      <c r="AN1167" s="38"/>
      <c r="AO1167" s="38"/>
      <c r="AQ1167" s="145"/>
      <c r="AR1167" s="72"/>
      <c r="AS1167" s="145"/>
      <c r="AX1167" s="75">
        <f>IF([1]!Contratacion2023[[#This Row],[ADICIÓN/PRÓRROGA]]="NO","N/A",[1]!Contratacion2023[[#This Row],[FECHA FIN PRORROGA]])</f>
        <v>0</v>
      </c>
      <c r="BB1167" s="283"/>
      <c r="BE1167" s="64">
        <f>[1]!Contratacion2023[[#This Row],[VALOR TOTAL DEL CONTRATO]]-[1]!Contratacion2023[[#This Row],[VALOR VIGENTE]]</f>
        <v>0</v>
      </c>
      <c r="BJ1167" s="51"/>
      <c r="BL1167" s="73"/>
      <c r="BM1167" s="51"/>
    </row>
    <row r="1168" spans="1:65" x14ac:dyDescent="0.25">
      <c r="A1168" s="53"/>
      <c r="H1168" s="203"/>
      <c r="I1168" s="57"/>
      <c r="K1168" s="58"/>
      <c r="L1168" s="59"/>
      <c r="N1168" s="59"/>
      <c r="O1168" s="61"/>
      <c r="P1168" s="55"/>
      <c r="Q1168" s="57"/>
      <c r="R1168" s="62"/>
      <c r="T1168" s="63"/>
      <c r="U1168" s="123">
        <f>([1]!Contratacion2023[[#This Row],[FECHA FINALIZACION INICIAL]]-[1]!Contratacion2023[[#This Row],[FECHA DE INICIO (SECOP)]])/30</f>
        <v>0</v>
      </c>
      <c r="V1168" s="64"/>
      <c r="W1168" s="27"/>
      <c r="X1168" s="65"/>
      <c r="Y1168" s="65"/>
      <c r="Z1168" s="66"/>
      <c r="AA1168" s="67"/>
      <c r="AB1168" s="67"/>
      <c r="AC1168" s="68"/>
      <c r="AD1168" s="67"/>
      <c r="AE1168" s="72"/>
      <c r="AF1168" s="34"/>
      <c r="AG1168" s="69"/>
      <c r="AH1168" s="37"/>
      <c r="AI1168" s="37"/>
      <c r="AJ1168" s="37"/>
      <c r="AM1168" s="38"/>
      <c r="AN1168" s="38"/>
      <c r="AO1168" s="38"/>
      <c r="AQ1168" s="145"/>
      <c r="AR1168" s="72"/>
      <c r="AS1168" s="145"/>
      <c r="AX1168" s="75">
        <f>IF([1]!Contratacion2023[[#This Row],[ADICIÓN/PRÓRROGA]]="NO","N/A",[1]!Contratacion2023[[#This Row],[FECHA FIN PRORROGA]])</f>
        <v>0</v>
      </c>
      <c r="BB1168" s="283"/>
      <c r="BE1168" s="64">
        <f>[1]!Contratacion2023[[#This Row],[VALOR TOTAL DEL CONTRATO]]-[1]!Contratacion2023[[#This Row],[VALOR VIGENTE]]</f>
        <v>0</v>
      </c>
      <c r="BJ1168" s="51"/>
      <c r="BL1168" s="73"/>
      <c r="BM1168" s="51"/>
    </row>
    <row r="1169" spans="1:65" x14ac:dyDescent="0.25">
      <c r="A1169" s="53"/>
      <c r="H1169" s="203"/>
      <c r="I1169" s="57"/>
      <c r="K1169" s="58"/>
      <c r="L1169" s="59"/>
      <c r="N1169" s="59"/>
      <c r="O1169" s="61"/>
      <c r="P1169" s="55"/>
      <c r="Q1169" s="57"/>
      <c r="R1169" s="62"/>
      <c r="T1169" s="63"/>
      <c r="U1169" s="123">
        <f>([1]!Contratacion2023[[#This Row],[FECHA FINALIZACION INICIAL]]-[1]!Contratacion2023[[#This Row],[FECHA DE INICIO (SECOP)]])/30</f>
        <v>0</v>
      </c>
      <c r="V1169" s="64"/>
      <c r="W1169" s="27"/>
      <c r="X1169" s="65"/>
      <c r="Y1169" s="65"/>
      <c r="Z1169" s="66"/>
      <c r="AA1169" s="67"/>
      <c r="AB1169" s="67"/>
      <c r="AC1169" s="68"/>
      <c r="AD1169" s="67"/>
      <c r="AE1169" s="72"/>
      <c r="AF1169" s="34"/>
      <c r="AG1169" s="69"/>
      <c r="AH1169" s="37"/>
      <c r="AI1169" s="37"/>
      <c r="AJ1169" s="37"/>
      <c r="AM1169" s="38"/>
      <c r="AN1169" s="38"/>
      <c r="AO1169" s="38"/>
      <c r="AQ1169" s="145"/>
      <c r="AR1169" s="72"/>
      <c r="AS1169" s="145"/>
      <c r="AX1169" s="75">
        <f>IF([1]!Contratacion2023[[#This Row],[ADICIÓN/PRÓRROGA]]="NO","N/A",[1]!Contratacion2023[[#This Row],[FECHA FIN PRORROGA]])</f>
        <v>0</v>
      </c>
      <c r="BB1169" s="283"/>
      <c r="BE1169" s="64">
        <f>[1]!Contratacion2023[[#This Row],[VALOR TOTAL DEL CONTRATO]]-[1]!Contratacion2023[[#This Row],[VALOR VIGENTE]]</f>
        <v>0</v>
      </c>
      <c r="BJ1169" s="51"/>
      <c r="BL1169" s="73"/>
      <c r="BM1169" s="51"/>
    </row>
    <row r="1170" spans="1:65" x14ac:dyDescent="0.25">
      <c r="A1170" s="53"/>
      <c r="H1170" s="203"/>
      <c r="I1170" s="57"/>
      <c r="K1170" s="58"/>
      <c r="L1170" s="59"/>
      <c r="N1170" s="59"/>
      <c r="O1170" s="61"/>
      <c r="P1170" s="55"/>
      <c r="Q1170" s="57"/>
      <c r="R1170" s="62"/>
      <c r="T1170" s="63"/>
      <c r="U1170" s="123">
        <f>([1]!Contratacion2023[[#This Row],[FECHA FINALIZACION INICIAL]]-[1]!Contratacion2023[[#This Row],[FECHA DE INICIO (SECOP)]])/30</f>
        <v>0</v>
      </c>
      <c r="V1170" s="64"/>
      <c r="W1170" s="27"/>
      <c r="X1170" s="65"/>
      <c r="Y1170" s="65"/>
      <c r="Z1170" s="66"/>
      <c r="AA1170" s="67"/>
      <c r="AB1170" s="67"/>
      <c r="AC1170" s="68"/>
      <c r="AD1170" s="67"/>
      <c r="AE1170" s="72"/>
      <c r="AF1170" s="34"/>
      <c r="AG1170" s="69"/>
      <c r="AH1170" s="37"/>
      <c r="AI1170" s="37"/>
      <c r="AJ1170" s="37"/>
      <c r="AM1170" s="38"/>
      <c r="AN1170" s="38"/>
      <c r="AO1170" s="38"/>
      <c r="AQ1170" s="145"/>
      <c r="AR1170" s="72"/>
      <c r="AS1170" s="145"/>
      <c r="AX1170" s="75">
        <f>IF([1]!Contratacion2023[[#This Row],[ADICIÓN/PRÓRROGA]]="NO","N/A",[1]!Contratacion2023[[#This Row],[FECHA FIN PRORROGA]])</f>
        <v>0</v>
      </c>
      <c r="BB1170" s="283"/>
      <c r="BE1170" s="64">
        <f>[1]!Contratacion2023[[#This Row],[VALOR TOTAL DEL CONTRATO]]-[1]!Contratacion2023[[#This Row],[VALOR VIGENTE]]</f>
        <v>0</v>
      </c>
      <c r="BJ1170" s="51"/>
      <c r="BL1170" s="73"/>
      <c r="BM1170" s="51"/>
    </row>
    <row r="1171" spans="1:65" x14ac:dyDescent="0.25">
      <c r="A1171" s="53"/>
      <c r="H1171" s="203"/>
      <c r="I1171" s="57"/>
      <c r="K1171" s="58"/>
      <c r="L1171" s="59"/>
      <c r="N1171" s="59"/>
      <c r="O1171" s="61"/>
      <c r="P1171" s="55"/>
      <c r="Q1171" s="57"/>
      <c r="R1171" s="62"/>
      <c r="T1171" s="63"/>
      <c r="U1171" s="123">
        <f>([1]!Contratacion2023[[#This Row],[FECHA FINALIZACION INICIAL]]-[1]!Contratacion2023[[#This Row],[FECHA DE INICIO (SECOP)]])/30</f>
        <v>0</v>
      </c>
      <c r="V1171" s="64"/>
      <c r="W1171" s="27"/>
      <c r="X1171" s="65"/>
      <c r="Y1171" s="65"/>
      <c r="Z1171" s="66"/>
      <c r="AA1171" s="67"/>
      <c r="AB1171" s="67"/>
      <c r="AC1171" s="68"/>
      <c r="AD1171" s="67"/>
      <c r="AE1171" s="72"/>
      <c r="AF1171" s="34"/>
      <c r="AG1171" s="69"/>
      <c r="AH1171" s="37"/>
      <c r="AI1171" s="37"/>
      <c r="AJ1171" s="37"/>
      <c r="AM1171" s="38"/>
      <c r="AN1171" s="38"/>
      <c r="AO1171" s="38"/>
      <c r="AQ1171" s="145"/>
      <c r="AR1171" s="72"/>
      <c r="AS1171" s="145"/>
      <c r="AX1171" s="75">
        <f>IF([1]!Contratacion2023[[#This Row],[ADICIÓN/PRÓRROGA]]="NO","N/A",[1]!Contratacion2023[[#This Row],[FECHA FIN PRORROGA]])</f>
        <v>0</v>
      </c>
      <c r="BB1171" s="283"/>
      <c r="BE1171" s="64">
        <f>[1]!Contratacion2023[[#This Row],[VALOR TOTAL DEL CONTRATO]]-[1]!Contratacion2023[[#This Row],[VALOR VIGENTE]]</f>
        <v>0</v>
      </c>
      <c r="BJ1171" s="51"/>
      <c r="BL1171" s="73"/>
      <c r="BM1171" s="51"/>
    </row>
    <row r="1172" spans="1:65" x14ac:dyDescent="0.25">
      <c r="A1172" s="53"/>
      <c r="H1172" s="203"/>
      <c r="I1172" s="57"/>
      <c r="K1172" s="58"/>
      <c r="L1172" s="59"/>
      <c r="N1172" s="59"/>
      <c r="O1172" s="61"/>
      <c r="P1172" s="55"/>
      <c r="Q1172" s="57"/>
      <c r="R1172" s="62"/>
      <c r="T1172" s="63"/>
      <c r="U1172" s="123">
        <f>([1]!Contratacion2023[[#This Row],[FECHA FINALIZACION INICIAL]]-[1]!Contratacion2023[[#This Row],[FECHA DE INICIO (SECOP)]])/30</f>
        <v>0</v>
      </c>
      <c r="V1172" s="64"/>
      <c r="W1172" s="27"/>
      <c r="X1172" s="65"/>
      <c r="Y1172" s="65"/>
      <c r="Z1172" s="66"/>
      <c r="AA1172" s="67"/>
      <c r="AB1172" s="67"/>
      <c r="AC1172" s="68"/>
      <c r="AD1172" s="67"/>
      <c r="AE1172" s="72"/>
      <c r="AF1172" s="34"/>
      <c r="AG1172" s="69"/>
      <c r="AH1172" s="37"/>
      <c r="AI1172" s="37"/>
      <c r="AJ1172" s="37"/>
      <c r="AM1172" s="38"/>
      <c r="AN1172" s="38"/>
      <c r="AO1172" s="38"/>
      <c r="AQ1172" s="145"/>
      <c r="AR1172" s="72"/>
      <c r="AS1172" s="145"/>
      <c r="AX1172" s="75">
        <f>IF([1]!Contratacion2023[[#This Row],[ADICIÓN/PRÓRROGA]]="NO","N/A",[1]!Contratacion2023[[#This Row],[FECHA FIN PRORROGA]])</f>
        <v>0</v>
      </c>
      <c r="BB1172" s="283"/>
      <c r="BE1172" s="64">
        <f>[1]!Contratacion2023[[#This Row],[VALOR TOTAL DEL CONTRATO]]-[1]!Contratacion2023[[#This Row],[VALOR VIGENTE]]</f>
        <v>0</v>
      </c>
      <c r="BJ1172" s="51"/>
      <c r="BL1172" s="73"/>
      <c r="BM1172" s="51"/>
    </row>
    <row r="1173" spans="1:65" x14ac:dyDescent="0.25">
      <c r="A1173" s="53"/>
      <c r="H1173" s="203"/>
      <c r="I1173" s="57"/>
      <c r="K1173" s="58"/>
      <c r="L1173" s="59"/>
      <c r="N1173" s="59"/>
      <c r="O1173" s="61"/>
      <c r="P1173" s="55"/>
      <c r="Q1173" s="57"/>
      <c r="R1173" s="62"/>
      <c r="T1173" s="63"/>
      <c r="U1173" s="123">
        <f>([1]!Contratacion2023[[#This Row],[FECHA FINALIZACION INICIAL]]-[1]!Contratacion2023[[#This Row],[FECHA DE INICIO (SECOP)]])/30</f>
        <v>0</v>
      </c>
      <c r="V1173" s="64"/>
      <c r="W1173" s="27"/>
      <c r="X1173" s="65"/>
      <c r="Y1173" s="65"/>
      <c r="Z1173" s="66"/>
      <c r="AA1173" s="67"/>
      <c r="AB1173" s="67"/>
      <c r="AC1173" s="68"/>
      <c r="AD1173" s="67"/>
      <c r="AE1173" s="72"/>
      <c r="AF1173" s="34"/>
      <c r="AG1173" s="69"/>
      <c r="AH1173" s="37"/>
      <c r="AI1173" s="37"/>
      <c r="AJ1173" s="37"/>
      <c r="AM1173" s="38"/>
      <c r="AN1173" s="38"/>
      <c r="AO1173" s="38"/>
      <c r="AQ1173" s="145"/>
      <c r="AR1173" s="72"/>
      <c r="AS1173" s="145"/>
      <c r="AX1173" s="75">
        <f>IF([1]!Contratacion2023[[#This Row],[ADICIÓN/PRÓRROGA]]="NO","N/A",[1]!Contratacion2023[[#This Row],[FECHA FIN PRORROGA]])</f>
        <v>0</v>
      </c>
      <c r="BB1173" s="283"/>
      <c r="BE1173" s="64">
        <f>[1]!Contratacion2023[[#This Row],[VALOR TOTAL DEL CONTRATO]]-[1]!Contratacion2023[[#This Row],[VALOR VIGENTE]]</f>
        <v>0</v>
      </c>
      <c r="BJ1173" s="51"/>
      <c r="BL1173" s="73"/>
      <c r="BM1173" s="51"/>
    </row>
    <row r="1174" spans="1:65" x14ac:dyDescent="0.25">
      <c r="A1174" s="53"/>
      <c r="H1174" s="203"/>
      <c r="I1174" s="57"/>
      <c r="K1174" s="58"/>
      <c r="L1174" s="59"/>
      <c r="N1174" s="59"/>
      <c r="O1174" s="61"/>
      <c r="P1174" s="55"/>
      <c r="Q1174" s="57"/>
      <c r="R1174" s="62"/>
      <c r="T1174" s="63"/>
      <c r="U1174" s="123">
        <f>([1]!Contratacion2023[[#This Row],[FECHA FINALIZACION INICIAL]]-[1]!Contratacion2023[[#This Row],[FECHA DE INICIO (SECOP)]])/30</f>
        <v>0</v>
      </c>
      <c r="V1174" s="64"/>
      <c r="W1174" s="27"/>
      <c r="X1174" s="65"/>
      <c r="Y1174" s="65"/>
      <c r="Z1174" s="66"/>
      <c r="AA1174" s="67"/>
      <c r="AB1174" s="67"/>
      <c r="AC1174" s="68"/>
      <c r="AD1174" s="67"/>
      <c r="AE1174" s="72"/>
      <c r="AF1174" s="34"/>
      <c r="AG1174" s="69"/>
      <c r="AH1174" s="37"/>
      <c r="AI1174" s="37"/>
      <c r="AJ1174" s="37"/>
      <c r="AM1174" s="38"/>
      <c r="AN1174" s="38"/>
      <c r="AO1174" s="38"/>
      <c r="AQ1174" s="145"/>
      <c r="AR1174" s="72"/>
      <c r="AS1174" s="145"/>
      <c r="AX1174" s="75">
        <f>IF([1]!Contratacion2023[[#This Row],[ADICIÓN/PRÓRROGA]]="NO","N/A",[1]!Contratacion2023[[#This Row],[FECHA FIN PRORROGA]])</f>
        <v>0</v>
      </c>
      <c r="BB1174" s="283"/>
      <c r="BE1174" s="64">
        <f>[1]!Contratacion2023[[#This Row],[VALOR TOTAL DEL CONTRATO]]-[1]!Contratacion2023[[#This Row],[VALOR VIGENTE]]</f>
        <v>0</v>
      </c>
      <c r="BJ1174" s="51"/>
      <c r="BL1174" s="73"/>
      <c r="BM1174" s="51"/>
    </row>
    <row r="1175" spans="1:65" x14ac:dyDescent="0.25">
      <c r="A1175" s="53"/>
      <c r="H1175" s="203"/>
      <c r="I1175" s="57"/>
      <c r="K1175" s="58"/>
      <c r="L1175" s="59"/>
      <c r="N1175" s="59"/>
      <c r="O1175" s="61"/>
      <c r="P1175" s="55"/>
      <c r="Q1175" s="57"/>
      <c r="R1175" s="62"/>
      <c r="T1175" s="63"/>
      <c r="U1175" s="123">
        <f>([1]!Contratacion2023[[#This Row],[FECHA FINALIZACION INICIAL]]-[1]!Contratacion2023[[#This Row],[FECHA DE INICIO (SECOP)]])/30</f>
        <v>0</v>
      </c>
      <c r="V1175" s="64"/>
      <c r="W1175" s="27"/>
      <c r="X1175" s="65"/>
      <c r="Y1175" s="65"/>
      <c r="Z1175" s="66"/>
      <c r="AA1175" s="67"/>
      <c r="AB1175" s="67"/>
      <c r="AC1175" s="68"/>
      <c r="AD1175" s="67"/>
      <c r="AE1175" s="72"/>
      <c r="AF1175" s="34"/>
      <c r="AG1175" s="69"/>
      <c r="AH1175" s="37"/>
      <c r="AI1175" s="37"/>
      <c r="AJ1175" s="37"/>
      <c r="AM1175" s="38"/>
      <c r="AN1175" s="38"/>
      <c r="AO1175" s="38"/>
      <c r="AQ1175" s="145"/>
      <c r="AR1175" s="72"/>
      <c r="AS1175" s="145"/>
      <c r="AX1175" s="75">
        <f>IF([1]!Contratacion2023[[#This Row],[ADICIÓN/PRÓRROGA]]="NO","N/A",[1]!Contratacion2023[[#This Row],[FECHA FIN PRORROGA]])</f>
        <v>0</v>
      </c>
      <c r="BB1175" s="283"/>
      <c r="BE1175" s="64">
        <f>[1]!Contratacion2023[[#This Row],[VALOR TOTAL DEL CONTRATO]]-[1]!Contratacion2023[[#This Row],[VALOR VIGENTE]]</f>
        <v>0</v>
      </c>
      <c r="BJ1175" s="51"/>
      <c r="BL1175" s="73"/>
      <c r="BM1175" s="51"/>
    </row>
    <row r="1176" spans="1:65" x14ac:dyDescent="0.25">
      <c r="A1176" s="53"/>
      <c r="H1176" s="203"/>
      <c r="I1176" s="57"/>
      <c r="K1176" s="58"/>
      <c r="L1176" s="59"/>
      <c r="N1176" s="59"/>
      <c r="O1176" s="61"/>
      <c r="P1176" s="55"/>
      <c r="Q1176" s="57"/>
      <c r="R1176" s="62"/>
      <c r="T1176" s="63"/>
      <c r="U1176" s="123">
        <f>([1]!Contratacion2023[[#This Row],[FECHA FINALIZACION INICIAL]]-[1]!Contratacion2023[[#This Row],[FECHA DE INICIO (SECOP)]])/30</f>
        <v>0</v>
      </c>
      <c r="V1176" s="64"/>
      <c r="W1176" s="27"/>
      <c r="X1176" s="65"/>
      <c r="Y1176" s="65"/>
      <c r="Z1176" s="66"/>
      <c r="AA1176" s="67"/>
      <c r="AB1176" s="67"/>
      <c r="AC1176" s="68"/>
      <c r="AD1176" s="67"/>
      <c r="AE1176" s="72"/>
      <c r="AF1176" s="34"/>
      <c r="AG1176" s="69"/>
      <c r="AH1176" s="37"/>
      <c r="AI1176" s="37"/>
      <c r="AJ1176" s="37"/>
      <c r="AM1176" s="38"/>
      <c r="AN1176" s="38"/>
      <c r="AO1176" s="38"/>
      <c r="AQ1176" s="145"/>
      <c r="AR1176" s="72"/>
      <c r="AS1176" s="145"/>
      <c r="AX1176" s="75">
        <f>IF([1]!Contratacion2023[[#This Row],[ADICIÓN/PRÓRROGA]]="NO","N/A",[1]!Contratacion2023[[#This Row],[FECHA FIN PRORROGA]])</f>
        <v>0</v>
      </c>
      <c r="BB1176" s="283"/>
      <c r="BE1176" s="64">
        <f>[1]!Contratacion2023[[#This Row],[VALOR TOTAL DEL CONTRATO]]-[1]!Contratacion2023[[#This Row],[VALOR VIGENTE]]</f>
        <v>0</v>
      </c>
      <c r="BJ1176" s="51"/>
      <c r="BL1176" s="73"/>
      <c r="BM1176" s="51"/>
    </row>
    <row r="1177" spans="1:65" x14ac:dyDescent="0.25">
      <c r="A1177" s="53"/>
      <c r="H1177" s="203"/>
      <c r="I1177" s="57"/>
      <c r="K1177" s="58"/>
      <c r="L1177" s="59"/>
      <c r="N1177" s="59"/>
      <c r="O1177" s="61"/>
      <c r="P1177" s="55"/>
      <c r="Q1177" s="57"/>
      <c r="R1177" s="62"/>
      <c r="T1177" s="63"/>
      <c r="U1177" s="123">
        <f>([1]!Contratacion2023[[#This Row],[FECHA FINALIZACION INICIAL]]-[1]!Contratacion2023[[#This Row],[FECHA DE INICIO (SECOP)]])/30</f>
        <v>0</v>
      </c>
      <c r="V1177" s="64"/>
      <c r="W1177" s="27"/>
      <c r="X1177" s="65"/>
      <c r="Y1177" s="65"/>
      <c r="Z1177" s="66"/>
      <c r="AA1177" s="67"/>
      <c r="AB1177" s="67"/>
      <c r="AC1177" s="68"/>
      <c r="AD1177" s="67"/>
      <c r="AE1177" s="72"/>
      <c r="AF1177" s="34"/>
      <c r="AG1177" s="69"/>
      <c r="AH1177" s="37"/>
      <c r="AI1177" s="37"/>
      <c r="AJ1177" s="37"/>
      <c r="AM1177" s="38"/>
      <c r="AN1177" s="38"/>
      <c r="AO1177" s="38"/>
      <c r="AQ1177" s="145"/>
      <c r="AR1177" s="72"/>
      <c r="AS1177" s="145"/>
      <c r="AX1177" s="75">
        <f>IF([1]!Contratacion2023[[#This Row],[ADICIÓN/PRÓRROGA]]="NO","N/A",[1]!Contratacion2023[[#This Row],[FECHA FIN PRORROGA]])</f>
        <v>0</v>
      </c>
      <c r="BB1177" s="283"/>
      <c r="BE1177" s="64">
        <f>[1]!Contratacion2023[[#This Row],[VALOR TOTAL DEL CONTRATO]]-[1]!Contratacion2023[[#This Row],[VALOR VIGENTE]]</f>
        <v>0</v>
      </c>
      <c r="BJ1177" s="51"/>
      <c r="BL1177" s="73"/>
      <c r="BM1177" s="51"/>
    </row>
    <row r="1178" spans="1:65" x14ac:dyDescent="0.25">
      <c r="A1178" s="53"/>
      <c r="H1178" s="203"/>
      <c r="I1178" s="57"/>
      <c r="K1178" s="58"/>
      <c r="L1178" s="59"/>
      <c r="N1178" s="59"/>
      <c r="O1178" s="61"/>
      <c r="P1178" s="55"/>
      <c r="Q1178" s="57"/>
      <c r="R1178" s="62"/>
      <c r="T1178" s="63"/>
      <c r="U1178" s="123">
        <f>([1]!Contratacion2023[[#This Row],[FECHA FINALIZACION INICIAL]]-[1]!Contratacion2023[[#This Row],[FECHA DE INICIO (SECOP)]])/30</f>
        <v>0</v>
      </c>
      <c r="V1178" s="64"/>
      <c r="W1178" s="27"/>
      <c r="X1178" s="65"/>
      <c r="Y1178" s="65"/>
      <c r="Z1178" s="66"/>
      <c r="AA1178" s="67"/>
      <c r="AB1178" s="67"/>
      <c r="AC1178" s="68"/>
      <c r="AD1178" s="67"/>
      <c r="AE1178" s="72"/>
      <c r="AF1178" s="34"/>
      <c r="AG1178" s="69"/>
      <c r="AH1178" s="37"/>
      <c r="AI1178" s="37"/>
      <c r="AJ1178" s="37"/>
      <c r="AM1178" s="38"/>
      <c r="AN1178" s="38"/>
      <c r="AO1178" s="38"/>
      <c r="AQ1178" s="145"/>
      <c r="AR1178" s="72"/>
      <c r="AS1178" s="145"/>
      <c r="AX1178" s="75">
        <f>IF([1]!Contratacion2023[[#This Row],[ADICIÓN/PRÓRROGA]]="NO","N/A",[1]!Contratacion2023[[#This Row],[FECHA FIN PRORROGA]])</f>
        <v>0</v>
      </c>
      <c r="BB1178" s="283"/>
      <c r="BE1178" s="64">
        <f>[1]!Contratacion2023[[#This Row],[VALOR TOTAL DEL CONTRATO]]-[1]!Contratacion2023[[#This Row],[VALOR VIGENTE]]</f>
        <v>0</v>
      </c>
      <c r="BJ1178" s="51"/>
      <c r="BL1178" s="73"/>
      <c r="BM1178" s="51"/>
    </row>
    <row r="1179" spans="1:65" x14ac:dyDescent="0.25">
      <c r="A1179" s="53"/>
      <c r="H1179" s="203"/>
      <c r="I1179" s="57"/>
      <c r="K1179" s="58"/>
      <c r="L1179" s="59"/>
      <c r="N1179" s="59"/>
      <c r="O1179" s="61"/>
      <c r="P1179" s="55"/>
      <c r="Q1179" s="57"/>
      <c r="R1179" s="62"/>
      <c r="T1179" s="63"/>
      <c r="U1179" s="123">
        <f>([1]!Contratacion2023[[#This Row],[FECHA FINALIZACION INICIAL]]-[1]!Contratacion2023[[#This Row],[FECHA DE INICIO (SECOP)]])/30</f>
        <v>0</v>
      </c>
      <c r="V1179" s="64"/>
      <c r="W1179" s="27"/>
      <c r="X1179" s="65"/>
      <c r="Y1179" s="65"/>
      <c r="Z1179" s="66"/>
      <c r="AA1179" s="67"/>
      <c r="AB1179" s="67"/>
      <c r="AC1179" s="68"/>
      <c r="AD1179" s="67"/>
      <c r="AE1179" s="72"/>
      <c r="AF1179" s="34"/>
      <c r="AG1179" s="69"/>
      <c r="AH1179" s="37"/>
      <c r="AI1179" s="37"/>
      <c r="AJ1179" s="37"/>
      <c r="AM1179" s="38"/>
      <c r="AN1179" s="38"/>
      <c r="AO1179" s="38"/>
      <c r="AQ1179" s="145"/>
      <c r="AR1179" s="72"/>
      <c r="AS1179" s="145"/>
      <c r="AX1179" s="75">
        <f>IF([1]!Contratacion2023[[#This Row],[ADICIÓN/PRÓRROGA]]="NO","N/A",[1]!Contratacion2023[[#This Row],[FECHA FIN PRORROGA]])</f>
        <v>0</v>
      </c>
      <c r="BB1179" s="283"/>
      <c r="BE1179" s="64">
        <f>[1]!Contratacion2023[[#This Row],[VALOR TOTAL DEL CONTRATO]]-[1]!Contratacion2023[[#This Row],[VALOR VIGENTE]]</f>
        <v>0</v>
      </c>
      <c r="BJ1179" s="51"/>
      <c r="BL1179" s="73"/>
      <c r="BM1179" s="51"/>
    </row>
    <row r="1180" spans="1:65" x14ac:dyDescent="0.25">
      <c r="A1180" s="53"/>
      <c r="H1180" s="203"/>
      <c r="I1180" s="57"/>
      <c r="K1180" s="58"/>
      <c r="L1180" s="59"/>
      <c r="N1180" s="59"/>
      <c r="O1180" s="61"/>
      <c r="P1180" s="55"/>
      <c r="Q1180" s="57"/>
      <c r="R1180" s="62"/>
      <c r="T1180" s="63"/>
      <c r="U1180" s="123">
        <f>([1]!Contratacion2023[[#This Row],[FECHA FINALIZACION INICIAL]]-[1]!Contratacion2023[[#This Row],[FECHA DE INICIO (SECOP)]])/30</f>
        <v>0</v>
      </c>
      <c r="V1180" s="64"/>
      <c r="W1180" s="27"/>
      <c r="X1180" s="65"/>
      <c r="Y1180" s="65"/>
      <c r="Z1180" s="66"/>
      <c r="AA1180" s="67"/>
      <c r="AB1180" s="67"/>
      <c r="AC1180" s="68"/>
      <c r="AD1180" s="67"/>
      <c r="AE1180" s="72"/>
      <c r="AF1180" s="34"/>
      <c r="AG1180" s="69"/>
      <c r="AH1180" s="37"/>
      <c r="AI1180" s="37"/>
      <c r="AJ1180" s="37"/>
      <c r="AM1180" s="38"/>
      <c r="AN1180" s="38"/>
      <c r="AO1180" s="38"/>
      <c r="AQ1180" s="145"/>
      <c r="AR1180" s="72"/>
      <c r="AS1180" s="145"/>
      <c r="AX1180" s="75">
        <f>IF([1]!Contratacion2023[[#This Row],[ADICIÓN/PRÓRROGA]]="NO","N/A",[1]!Contratacion2023[[#This Row],[FECHA FIN PRORROGA]])</f>
        <v>0</v>
      </c>
      <c r="BB1180" s="283"/>
      <c r="BE1180" s="64">
        <f>[1]!Contratacion2023[[#This Row],[VALOR TOTAL DEL CONTRATO]]-[1]!Contratacion2023[[#This Row],[VALOR VIGENTE]]</f>
        <v>0</v>
      </c>
      <c r="BJ1180" s="51"/>
      <c r="BL1180" s="73"/>
      <c r="BM1180" s="51"/>
    </row>
    <row r="1181" spans="1:65" x14ac:dyDescent="0.25">
      <c r="A1181" s="53"/>
      <c r="H1181" s="203"/>
      <c r="I1181" s="57"/>
      <c r="K1181" s="58"/>
      <c r="L1181" s="59"/>
      <c r="N1181" s="59"/>
      <c r="O1181" s="61"/>
      <c r="P1181" s="55"/>
      <c r="Q1181" s="57"/>
      <c r="R1181" s="62"/>
      <c r="T1181" s="63"/>
      <c r="U1181" s="123">
        <f>([1]!Contratacion2023[[#This Row],[FECHA FINALIZACION INICIAL]]-[1]!Contratacion2023[[#This Row],[FECHA DE INICIO (SECOP)]])/30</f>
        <v>0</v>
      </c>
      <c r="V1181" s="64"/>
      <c r="W1181" s="27"/>
      <c r="X1181" s="65"/>
      <c r="Y1181" s="65"/>
      <c r="Z1181" s="66"/>
      <c r="AA1181" s="67"/>
      <c r="AB1181" s="67"/>
      <c r="AC1181" s="68"/>
      <c r="AD1181" s="67"/>
      <c r="AE1181" s="72"/>
      <c r="AF1181" s="34"/>
      <c r="AG1181" s="69"/>
      <c r="AH1181" s="37"/>
      <c r="AI1181" s="37"/>
      <c r="AJ1181" s="37"/>
      <c r="AM1181" s="38"/>
      <c r="AN1181" s="38"/>
      <c r="AO1181" s="38"/>
      <c r="AQ1181" s="145"/>
      <c r="AR1181" s="72"/>
      <c r="AS1181" s="145"/>
      <c r="AX1181" s="75">
        <f>IF([1]!Contratacion2023[[#This Row],[ADICIÓN/PRÓRROGA]]="NO","N/A",[1]!Contratacion2023[[#This Row],[FECHA FIN PRORROGA]])</f>
        <v>0</v>
      </c>
      <c r="BB1181" s="283"/>
      <c r="BE1181" s="64">
        <f>[1]!Contratacion2023[[#This Row],[VALOR TOTAL DEL CONTRATO]]-[1]!Contratacion2023[[#This Row],[VALOR VIGENTE]]</f>
        <v>0</v>
      </c>
      <c r="BJ1181" s="51"/>
      <c r="BL1181" s="73"/>
      <c r="BM1181" s="51"/>
    </row>
    <row r="1182" spans="1:65" x14ac:dyDescent="0.25">
      <c r="A1182" s="53"/>
      <c r="H1182" s="203"/>
      <c r="I1182" s="57"/>
      <c r="K1182" s="58"/>
      <c r="L1182" s="59"/>
      <c r="N1182" s="59"/>
      <c r="O1182" s="61"/>
      <c r="P1182" s="55"/>
      <c r="Q1182" s="57"/>
      <c r="R1182" s="62"/>
      <c r="T1182" s="63"/>
      <c r="U1182" s="123">
        <f>([1]!Contratacion2023[[#This Row],[FECHA FINALIZACION INICIAL]]-[1]!Contratacion2023[[#This Row],[FECHA DE INICIO (SECOP)]])/30</f>
        <v>0</v>
      </c>
      <c r="V1182" s="64"/>
      <c r="W1182" s="27"/>
      <c r="X1182" s="65"/>
      <c r="Y1182" s="65"/>
      <c r="Z1182" s="66"/>
      <c r="AA1182" s="67"/>
      <c r="AB1182" s="67"/>
      <c r="AC1182" s="68"/>
      <c r="AD1182" s="67"/>
      <c r="AE1182" s="72"/>
      <c r="AF1182" s="34"/>
      <c r="AG1182" s="69"/>
      <c r="AH1182" s="37"/>
      <c r="AI1182" s="37"/>
      <c r="AJ1182" s="37"/>
      <c r="AM1182" s="38"/>
      <c r="AN1182" s="38"/>
      <c r="AO1182" s="38"/>
      <c r="AQ1182" s="145"/>
      <c r="AR1182" s="72"/>
      <c r="AS1182" s="145"/>
      <c r="AX1182" s="75">
        <f>IF([1]!Contratacion2023[[#This Row],[ADICIÓN/PRÓRROGA]]="NO","N/A",[1]!Contratacion2023[[#This Row],[FECHA FIN PRORROGA]])</f>
        <v>0</v>
      </c>
      <c r="BB1182" s="283"/>
      <c r="BE1182" s="64">
        <f>[1]!Contratacion2023[[#This Row],[VALOR TOTAL DEL CONTRATO]]-[1]!Contratacion2023[[#This Row],[VALOR VIGENTE]]</f>
        <v>0</v>
      </c>
      <c r="BJ1182" s="51"/>
      <c r="BL1182" s="73"/>
      <c r="BM1182" s="51"/>
    </row>
    <row r="1183" spans="1:65" x14ac:dyDescent="0.25">
      <c r="A1183" s="53"/>
      <c r="H1183" s="203"/>
      <c r="I1183" s="57"/>
      <c r="K1183" s="58"/>
      <c r="L1183" s="59"/>
      <c r="N1183" s="59"/>
      <c r="O1183" s="61"/>
      <c r="P1183" s="55"/>
      <c r="Q1183" s="57"/>
      <c r="R1183" s="62"/>
      <c r="T1183" s="63"/>
      <c r="U1183" s="123">
        <f>([1]!Contratacion2023[[#This Row],[FECHA FINALIZACION INICIAL]]-[1]!Contratacion2023[[#This Row],[FECHA DE INICIO (SECOP)]])/30</f>
        <v>0</v>
      </c>
      <c r="V1183" s="64"/>
      <c r="W1183" s="27"/>
      <c r="X1183" s="65"/>
      <c r="Y1183" s="65"/>
      <c r="Z1183" s="66"/>
      <c r="AA1183" s="67"/>
      <c r="AB1183" s="67"/>
      <c r="AC1183" s="68"/>
      <c r="AD1183" s="67"/>
      <c r="AE1183" s="72"/>
      <c r="AF1183" s="34"/>
      <c r="AG1183" s="69"/>
      <c r="AH1183" s="37"/>
      <c r="AI1183" s="37"/>
      <c r="AJ1183" s="37"/>
      <c r="AM1183" s="38"/>
      <c r="AN1183" s="38"/>
      <c r="AO1183" s="38"/>
      <c r="AQ1183" s="145"/>
      <c r="AR1183" s="72"/>
      <c r="AS1183" s="145"/>
      <c r="AX1183" s="75">
        <f>IF([1]!Contratacion2023[[#This Row],[ADICIÓN/PRÓRROGA]]="NO","N/A",[1]!Contratacion2023[[#This Row],[FECHA FIN PRORROGA]])</f>
        <v>0</v>
      </c>
      <c r="BB1183" s="283"/>
      <c r="BE1183" s="64">
        <f>[1]!Contratacion2023[[#This Row],[VALOR TOTAL DEL CONTRATO]]-[1]!Contratacion2023[[#This Row],[VALOR VIGENTE]]</f>
        <v>0</v>
      </c>
      <c r="BJ1183" s="51"/>
      <c r="BL1183" s="73"/>
      <c r="BM1183" s="51"/>
    </row>
    <row r="1184" spans="1:65" x14ac:dyDescent="0.25">
      <c r="A1184" s="53"/>
      <c r="H1184" s="203"/>
      <c r="I1184" s="57"/>
      <c r="K1184" s="58"/>
      <c r="L1184" s="59"/>
      <c r="N1184" s="59"/>
      <c r="O1184" s="61"/>
      <c r="P1184" s="55"/>
      <c r="Q1184" s="57"/>
      <c r="R1184" s="62"/>
      <c r="T1184" s="63"/>
      <c r="U1184" s="123">
        <f>([1]!Contratacion2023[[#This Row],[FECHA FINALIZACION INICIAL]]-[1]!Contratacion2023[[#This Row],[FECHA DE INICIO (SECOP)]])/30</f>
        <v>0</v>
      </c>
      <c r="V1184" s="64"/>
      <c r="W1184" s="27"/>
      <c r="X1184" s="65"/>
      <c r="Y1184" s="65"/>
      <c r="Z1184" s="66"/>
      <c r="AA1184" s="67"/>
      <c r="AB1184" s="67"/>
      <c r="AC1184" s="68"/>
      <c r="AD1184" s="67"/>
      <c r="AE1184" s="72"/>
      <c r="AF1184" s="34"/>
      <c r="AG1184" s="69"/>
      <c r="AH1184" s="37"/>
      <c r="AI1184" s="37"/>
      <c r="AJ1184" s="37"/>
      <c r="AM1184" s="38"/>
      <c r="AN1184" s="38"/>
      <c r="AO1184" s="38"/>
      <c r="AQ1184" s="145"/>
      <c r="AR1184" s="72"/>
      <c r="AS1184" s="145"/>
      <c r="AX1184" s="75">
        <f>IF([1]!Contratacion2023[[#This Row],[ADICIÓN/PRÓRROGA]]="NO","N/A",[1]!Contratacion2023[[#This Row],[FECHA FIN PRORROGA]])</f>
        <v>0</v>
      </c>
      <c r="BB1184" s="283"/>
      <c r="BE1184" s="64">
        <f>[1]!Contratacion2023[[#This Row],[VALOR TOTAL DEL CONTRATO]]-[1]!Contratacion2023[[#This Row],[VALOR VIGENTE]]</f>
        <v>0</v>
      </c>
      <c r="BJ1184" s="51"/>
      <c r="BL1184" s="73"/>
      <c r="BM1184" s="51"/>
    </row>
    <row r="1185" spans="1:65" x14ac:dyDescent="0.25">
      <c r="A1185" s="53"/>
      <c r="H1185" s="203"/>
      <c r="I1185" s="57"/>
      <c r="K1185" s="58"/>
      <c r="L1185" s="59"/>
      <c r="N1185" s="59"/>
      <c r="O1185" s="61"/>
      <c r="P1185" s="55"/>
      <c r="Q1185" s="57"/>
      <c r="R1185" s="62"/>
      <c r="T1185" s="63"/>
      <c r="U1185" s="123">
        <f>([1]!Contratacion2023[[#This Row],[FECHA FINALIZACION INICIAL]]-[1]!Contratacion2023[[#This Row],[FECHA DE INICIO (SECOP)]])/30</f>
        <v>0</v>
      </c>
      <c r="V1185" s="64"/>
      <c r="W1185" s="27"/>
      <c r="X1185" s="65"/>
      <c r="Y1185" s="65"/>
      <c r="Z1185" s="66"/>
      <c r="AA1185" s="67"/>
      <c r="AB1185" s="67"/>
      <c r="AC1185" s="68"/>
      <c r="AD1185" s="67"/>
      <c r="AE1185" s="72"/>
      <c r="AF1185" s="34"/>
      <c r="AG1185" s="69"/>
      <c r="AH1185" s="37"/>
      <c r="AI1185" s="37"/>
      <c r="AJ1185" s="37"/>
      <c r="AM1185" s="38"/>
      <c r="AN1185" s="38"/>
      <c r="AO1185" s="38"/>
      <c r="AQ1185" s="145"/>
      <c r="AR1185" s="72"/>
      <c r="AS1185" s="145"/>
      <c r="AX1185" s="75">
        <f>IF([1]!Contratacion2023[[#This Row],[ADICIÓN/PRÓRROGA]]="NO","N/A",[1]!Contratacion2023[[#This Row],[FECHA FIN PRORROGA]])</f>
        <v>0</v>
      </c>
      <c r="BB1185" s="283"/>
      <c r="BE1185" s="64">
        <f>[1]!Contratacion2023[[#This Row],[VALOR TOTAL DEL CONTRATO]]-[1]!Contratacion2023[[#This Row],[VALOR VIGENTE]]</f>
        <v>0</v>
      </c>
      <c r="BJ1185" s="51"/>
      <c r="BL1185" s="73"/>
      <c r="BM1185" s="51"/>
    </row>
    <row r="1186" spans="1:65" x14ac:dyDescent="0.25">
      <c r="A1186" s="53"/>
      <c r="H1186" s="203"/>
      <c r="I1186" s="57"/>
      <c r="K1186" s="58"/>
      <c r="L1186" s="59"/>
      <c r="N1186" s="59"/>
      <c r="O1186" s="61"/>
      <c r="P1186" s="55"/>
      <c r="Q1186" s="57"/>
      <c r="R1186" s="62"/>
      <c r="T1186" s="63"/>
      <c r="U1186" s="123">
        <f>([1]!Contratacion2023[[#This Row],[FECHA FINALIZACION INICIAL]]-[1]!Contratacion2023[[#This Row],[FECHA DE INICIO (SECOP)]])/30</f>
        <v>0</v>
      </c>
      <c r="V1186" s="64"/>
      <c r="W1186" s="27"/>
      <c r="X1186" s="65"/>
      <c r="Y1186" s="65"/>
      <c r="Z1186" s="66"/>
      <c r="AA1186" s="67"/>
      <c r="AB1186" s="67"/>
      <c r="AC1186" s="68"/>
      <c r="AD1186" s="67"/>
      <c r="AE1186" s="72"/>
      <c r="AF1186" s="34"/>
      <c r="AG1186" s="69"/>
      <c r="AH1186" s="37"/>
      <c r="AI1186" s="37"/>
      <c r="AJ1186" s="37"/>
      <c r="AM1186" s="38"/>
      <c r="AN1186" s="38"/>
      <c r="AO1186" s="38"/>
      <c r="AQ1186" s="145"/>
      <c r="AR1186" s="72"/>
      <c r="AS1186" s="145"/>
      <c r="AX1186" s="75">
        <f>IF([1]!Contratacion2023[[#This Row],[ADICIÓN/PRÓRROGA]]="NO","N/A",[1]!Contratacion2023[[#This Row],[FECHA FIN PRORROGA]])</f>
        <v>0</v>
      </c>
      <c r="BB1186" s="283"/>
      <c r="BE1186" s="64">
        <f>[1]!Contratacion2023[[#This Row],[VALOR TOTAL DEL CONTRATO]]-[1]!Contratacion2023[[#This Row],[VALOR VIGENTE]]</f>
        <v>0</v>
      </c>
      <c r="BJ1186" s="51"/>
      <c r="BL1186" s="73"/>
      <c r="BM1186" s="51"/>
    </row>
    <row r="1187" spans="1:65" x14ac:dyDescent="0.25">
      <c r="A1187" s="53"/>
      <c r="H1187" s="203"/>
      <c r="I1187" s="57"/>
      <c r="K1187" s="58"/>
      <c r="L1187" s="59"/>
      <c r="N1187" s="59"/>
      <c r="O1187" s="61"/>
      <c r="P1187" s="55"/>
      <c r="Q1187" s="57"/>
      <c r="R1187" s="62"/>
      <c r="T1187" s="63"/>
      <c r="U1187" s="123">
        <f>([1]!Contratacion2023[[#This Row],[FECHA FINALIZACION INICIAL]]-[1]!Contratacion2023[[#This Row],[FECHA DE INICIO (SECOP)]])/30</f>
        <v>0</v>
      </c>
      <c r="V1187" s="64"/>
      <c r="W1187" s="27"/>
      <c r="X1187" s="65"/>
      <c r="Y1187" s="65"/>
      <c r="Z1187" s="66"/>
      <c r="AA1187" s="67"/>
      <c r="AB1187" s="67"/>
      <c r="AC1187" s="68"/>
      <c r="AD1187" s="67"/>
      <c r="AE1187" s="72"/>
      <c r="AF1187" s="34"/>
      <c r="AG1187" s="69"/>
      <c r="AH1187" s="37"/>
      <c r="AI1187" s="37"/>
      <c r="AJ1187" s="37"/>
      <c r="AM1187" s="38"/>
      <c r="AN1187" s="38"/>
      <c r="AO1187" s="38"/>
      <c r="AQ1187" s="145"/>
      <c r="AR1187" s="72"/>
      <c r="AS1187" s="145"/>
      <c r="AX1187" s="75">
        <f>IF([1]!Contratacion2023[[#This Row],[ADICIÓN/PRÓRROGA]]="NO","N/A",[1]!Contratacion2023[[#This Row],[FECHA FIN PRORROGA]])</f>
        <v>0</v>
      </c>
      <c r="BB1187" s="283"/>
      <c r="BE1187" s="64">
        <f>[1]!Contratacion2023[[#This Row],[VALOR TOTAL DEL CONTRATO]]-[1]!Contratacion2023[[#This Row],[VALOR VIGENTE]]</f>
        <v>0</v>
      </c>
      <c r="BJ1187" s="51"/>
      <c r="BL1187" s="73"/>
      <c r="BM1187" s="51"/>
    </row>
    <row r="1188" spans="1:65" x14ac:dyDescent="0.25">
      <c r="A1188" s="53"/>
      <c r="H1188" s="203"/>
      <c r="I1188" s="57"/>
      <c r="K1188" s="58"/>
      <c r="L1188" s="59"/>
      <c r="N1188" s="59"/>
      <c r="O1188" s="61"/>
      <c r="P1188" s="55"/>
      <c r="Q1188" s="57"/>
      <c r="R1188" s="62"/>
      <c r="T1188" s="63"/>
      <c r="U1188" s="123">
        <f>([1]!Contratacion2023[[#This Row],[FECHA FINALIZACION INICIAL]]-[1]!Contratacion2023[[#This Row],[FECHA DE INICIO (SECOP)]])/30</f>
        <v>0</v>
      </c>
      <c r="V1188" s="64"/>
      <c r="W1188" s="27"/>
      <c r="X1188" s="65"/>
      <c r="Y1188" s="65"/>
      <c r="Z1188" s="66"/>
      <c r="AA1188" s="67"/>
      <c r="AB1188" s="67"/>
      <c r="AC1188" s="68"/>
      <c r="AD1188" s="67"/>
      <c r="AE1188" s="72"/>
      <c r="AF1188" s="34"/>
      <c r="AG1188" s="69"/>
      <c r="AH1188" s="37"/>
      <c r="AI1188" s="37"/>
      <c r="AJ1188" s="37"/>
      <c r="AM1188" s="38"/>
      <c r="AN1188" s="38"/>
      <c r="AO1188" s="38"/>
      <c r="AQ1188" s="145"/>
      <c r="AR1188" s="72"/>
      <c r="AS1188" s="145"/>
      <c r="AX1188" s="75">
        <f>IF([1]!Contratacion2023[[#This Row],[ADICIÓN/PRÓRROGA]]="NO","N/A",[1]!Contratacion2023[[#This Row],[FECHA FIN PRORROGA]])</f>
        <v>0</v>
      </c>
      <c r="BB1188" s="283"/>
      <c r="BE1188" s="64">
        <f>[1]!Contratacion2023[[#This Row],[VALOR TOTAL DEL CONTRATO]]-[1]!Contratacion2023[[#This Row],[VALOR VIGENTE]]</f>
        <v>0</v>
      </c>
      <c r="BJ1188" s="51"/>
      <c r="BL1188" s="73"/>
      <c r="BM1188" s="51"/>
    </row>
    <row r="1189" spans="1:65" x14ac:dyDescent="0.25">
      <c r="A1189" s="53"/>
      <c r="H1189" s="203"/>
      <c r="I1189" s="57"/>
      <c r="K1189" s="58"/>
      <c r="L1189" s="59"/>
      <c r="N1189" s="59"/>
      <c r="O1189" s="61"/>
      <c r="P1189" s="55"/>
      <c r="Q1189" s="57"/>
      <c r="R1189" s="62"/>
      <c r="T1189" s="63"/>
      <c r="U1189" s="123">
        <f>([1]!Contratacion2023[[#This Row],[FECHA FINALIZACION INICIAL]]-[1]!Contratacion2023[[#This Row],[FECHA DE INICIO (SECOP)]])/30</f>
        <v>0</v>
      </c>
      <c r="V1189" s="64"/>
      <c r="W1189" s="27"/>
      <c r="X1189" s="65"/>
      <c r="Y1189" s="65"/>
      <c r="Z1189" s="66"/>
      <c r="AA1189" s="67"/>
      <c r="AB1189" s="67"/>
      <c r="AC1189" s="68"/>
      <c r="AD1189" s="67"/>
      <c r="AE1189" s="72"/>
      <c r="AF1189" s="34"/>
      <c r="AG1189" s="69"/>
      <c r="AH1189" s="37"/>
      <c r="AI1189" s="37"/>
      <c r="AJ1189" s="37"/>
      <c r="AM1189" s="38"/>
      <c r="AN1189" s="38"/>
      <c r="AO1189" s="38"/>
      <c r="AQ1189" s="145"/>
      <c r="AR1189" s="72"/>
      <c r="AS1189" s="145"/>
      <c r="AX1189" s="75">
        <f>IF([1]!Contratacion2023[[#This Row],[ADICIÓN/PRÓRROGA]]="NO","N/A",[1]!Contratacion2023[[#This Row],[FECHA FIN PRORROGA]])</f>
        <v>0</v>
      </c>
      <c r="BB1189" s="283"/>
      <c r="BE1189" s="64">
        <f>[1]!Contratacion2023[[#This Row],[VALOR TOTAL DEL CONTRATO]]-[1]!Contratacion2023[[#This Row],[VALOR VIGENTE]]</f>
        <v>0</v>
      </c>
      <c r="BJ1189" s="51"/>
      <c r="BL1189" s="73"/>
      <c r="BM1189" s="51"/>
    </row>
    <row r="1190" spans="1:65" x14ac:dyDescent="0.25">
      <c r="A1190" s="53"/>
      <c r="H1190" s="203"/>
      <c r="I1190" s="57"/>
      <c r="K1190" s="58"/>
      <c r="L1190" s="59"/>
      <c r="N1190" s="59"/>
      <c r="O1190" s="61"/>
      <c r="P1190" s="55"/>
      <c r="Q1190" s="57"/>
      <c r="R1190" s="62"/>
      <c r="T1190" s="63"/>
      <c r="U1190" s="123">
        <f>([1]!Contratacion2023[[#This Row],[FECHA FINALIZACION INICIAL]]-[1]!Contratacion2023[[#This Row],[FECHA DE INICIO (SECOP)]])/30</f>
        <v>0</v>
      </c>
      <c r="V1190" s="64"/>
      <c r="W1190" s="27"/>
      <c r="X1190" s="65"/>
      <c r="Y1190" s="65"/>
      <c r="Z1190" s="66"/>
      <c r="AA1190" s="67"/>
      <c r="AB1190" s="67"/>
      <c r="AC1190" s="68"/>
      <c r="AD1190" s="67"/>
      <c r="AE1190" s="72"/>
      <c r="AF1190" s="34"/>
      <c r="AG1190" s="69"/>
      <c r="AH1190" s="37"/>
      <c r="AI1190" s="37"/>
      <c r="AJ1190" s="37"/>
      <c r="AM1190" s="38"/>
      <c r="AN1190" s="38"/>
      <c r="AO1190" s="38"/>
      <c r="AQ1190" s="145"/>
      <c r="AR1190" s="72"/>
      <c r="AS1190" s="145"/>
      <c r="AX1190" s="75">
        <f>IF([1]!Contratacion2023[[#This Row],[ADICIÓN/PRÓRROGA]]="NO","N/A",[1]!Contratacion2023[[#This Row],[FECHA FIN PRORROGA]])</f>
        <v>0</v>
      </c>
      <c r="BB1190" s="283"/>
      <c r="BE1190" s="64">
        <f>[1]!Contratacion2023[[#This Row],[VALOR TOTAL DEL CONTRATO]]-[1]!Contratacion2023[[#This Row],[VALOR VIGENTE]]</f>
        <v>0</v>
      </c>
      <c r="BJ1190" s="51"/>
      <c r="BL1190" s="73"/>
      <c r="BM1190" s="51"/>
    </row>
    <row r="1191" spans="1:65" x14ac:dyDescent="0.25">
      <c r="A1191" s="53"/>
      <c r="H1191" s="203"/>
      <c r="I1191" s="57"/>
      <c r="K1191" s="58"/>
      <c r="L1191" s="59"/>
      <c r="N1191" s="59"/>
      <c r="O1191" s="61"/>
      <c r="P1191" s="55"/>
      <c r="Q1191" s="57"/>
      <c r="R1191" s="62"/>
      <c r="T1191" s="63"/>
      <c r="U1191" s="123">
        <f>([1]!Contratacion2023[[#This Row],[FECHA FINALIZACION INICIAL]]-[1]!Contratacion2023[[#This Row],[FECHA DE INICIO (SECOP)]])/30</f>
        <v>0</v>
      </c>
      <c r="V1191" s="64"/>
      <c r="W1191" s="27"/>
      <c r="X1191" s="65"/>
      <c r="Y1191" s="65"/>
      <c r="Z1191" s="66"/>
      <c r="AA1191" s="67"/>
      <c r="AB1191" s="67"/>
      <c r="AC1191" s="68"/>
      <c r="AD1191" s="67"/>
      <c r="AE1191" s="72"/>
      <c r="AF1191" s="34"/>
      <c r="AG1191" s="69"/>
      <c r="AH1191" s="37"/>
      <c r="AI1191" s="37"/>
      <c r="AJ1191" s="37"/>
      <c r="AM1191" s="38"/>
      <c r="AN1191" s="38"/>
      <c r="AO1191" s="38"/>
      <c r="AQ1191" s="145"/>
      <c r="AR1191" s="72"/>
      <c r="AS1191" s="145"/>
      <c r="AX1191" s="75">
        <f>IF([1]!Contratacion2023[[#This Row],[ADICIÓN/PRÓRROGA]]="NO","N/A",[1]!Contratacion2023[[#This Row],[FECHA FIN PRORROGA]])</f>
        <v>0</v>
      </c>
      <c r="BB1191" s="283"/>
      <c r="BE1191" s="64">
        <f>[1]!Contratacion2023[[#This Row],[VALOR TOTAL DEL CONTRATO]]-[1]!Contratacion2023[[#This Row],[VALOR VIGENTE]]</f>
        <v>0</v>
      </c>
      <c r="BJ1191" s="51"/>
      <c r="BL1191" s="73"/>
      <c r="BM1191" s="51"/>
    </row>
    <row r="1192" spans="1:65" x14ac:dyDescent="0.25">
      <c r="A1192" s="53"/>
      <c r="H1192" s="203"/>
      <c r="I1192" s="57"/>
      <c r="K1192" s="58"/>
      <c r="L1192" s="59"/>
      <c r="N1192" s="59"/>
      <c r="O1192" s="61"/>
      <c r="P1192" s="55"/>
      <c r="Q1192" s="57"/>
      <c r="R1192" s="62"/>
      <c r="T1192" s="63"/>
      <c r="U1192" s="123">
        <f>([1]!Contratacion2023[[#This Row],[FECHA FINALIZACION INICIAL]]-[1]!Contratacion2023[[#This Row],[FECHA DE INICIO (SECOP)]])/30</f>
        <v>0</v>
      </c>
      <c r="V1192" s="64"/>
      <c r="W1192" s="27"/>
      <c r="X1192" s="65"/>
      <c r="Y1192" s="65"/>
      <c r="Z1192" s="66"/>
      <c r="AA1192" s="67"/>
      <c r="AB1192" s="67"/>
      <c r="AC1192" s="68"/>
      <c r="AD1192" s="67"/>
      <c r="AE1192" s="72"/>
      <c r="AF1192" s="34"/>
      <c r="AG1192" s="69"/>
      <c r="AH1192" s="37"/>
      <c r="AI1192" s="37"/>
      <c r="AJ1192" s="37"/>
      <c r="AM1192" s="38"/>
      <c r="AN1192" s="38"/>
      <c r="AO1192" s="38"/>
      <c r="AQ1192" s="145"/>
      <c r="AR1192" s="72"/>
      <c r="AS1192" s="145"/>
      <c r="AX1192" s="75">
        <f>IF([1]!Contratacion2023[[#This Row],[ADICIÓN/PRÓRROGA]]="NO","N/A",[1]!Contratacion2023[[#This Row],[FECHA FIN PRORROGA]])</f>
        <v>0</v>
      </c>
      <c r="BB1192" s="283"/>
      <c r="BE1192" s="64">
        <f>[1]!Contratacion2023[[#This Row],[VALOR TOTAL DEL CONTRATO]]-[1]!Contratacion2023[[#This Row],[VALOR VIGENTE]]</f>
        <v>0</v>
      </c>
      <c r="BJ1192" s="51"/>
      <c r="BL1192" s="73"/>
      <c r="BM1192" s="51"/>
    </row>
    <row r="1193" spans="1:65" x14ac:dyDescent="0.25">
      <c r="A1193" s="53"/>
      <c r="H1193" s="203"/>
      <c r="I1193" s="57"/>
      <c r="K1193" s="58"/>
      <c r="L1193" s="59"/>
      <c r="N1193" s="59"/>
      <c r="O1193" s="61"/>
      <c r="P1193" s="55"/>
      <c r="Q1193" s="57"/>
      <c r="R1193" s="62"/>
      <c r="T1193" s="63"/>
      <c r="U1193" s="123">
        <f>([1]!Contratacion2023[[#This Row],[FECHA FINALIZACION INICIAL]]-[1]!Contratacion2023[[#This Row],[FECHA DE INICIO (SECOP)]])/30</f>
        <v>0</v>
      </c>
      <c r="V1193" s="64"/>
      <c r="W1193" s="27"/>
      <c r="X1193" s="65"/>
      <c r="Y1193" s="65"/>
      <c r="Z1193" s="66"/>
      <c r="AA1193" s="67"/>
      <c r="AB1193" s="67"/>
      <c r="AC1193" s="68"/>
      <c r="AD1193" s="67"/>
      <c r="AE1193" s="72"/>
      <c r="AF1193" s="34"/>
      <c r="AG1193" s="69"/>
      <c r="AH1193" s="37"/>
      <c r="AI1193" s="37"/>
      <c r="AJ1193" s="37"/>
      <c r="AM1193" s="38"/>
      <c r="AN1193" s="38"/>
      <c r="AO1193" s="38"/>
      <c r="AQ1193" s="145"/>
      <c r="AR1193" s="72"/>
      <c r="AS1193" s="145"/>
      <c r="AX1193" s="75">
        <f>IF([1]!Contratacion2023[[#This Row],[ADICIÓN/PRÓRROGA]]="NO","N/A",[1]!Contratacion2023[[#This Row],[FECHA FIN PRORROGA]])</f>
        <v>0</v>
      </c>
      <c r="BB1193" s="283"/>
      <c r="BE1193" s="64">
        <f>[1]!Contratacion2023[[#This Row],[VALOR TOTAL DEL CONTRATO]]-[1]!Contratacion2023[[#This Row],[VALOR VIGENTE]]</f>
        <v>0</v>
      </c>
      <c r="BJ1193" s="51"/>
      <c r="BL1193" s="73"/>
      <c r="BM1193" s="51"/>
    </row>
    <row r="1194" spans="1:65" x14ac:dyDescent="0.25">
      <c r="A1194" s="53"/>
      <c r="H1194" s="203"/>
      <c r="I1194" s="57"/>
      <c r="K1194" s="58"/>
      <c r="L1194" s="59"/>
      <c r="N1194" s="59"/>
      <c r="O1194" s="61"/>
      <c r="P1194" s="55"/>
      <c r="Q1194" s="57"/>
      <c r="R1194" s="62"/>
      <c r="T1194" s="63"/>
      <c r="U1194" s="123">
        <f>([1]!Contratacion2023[[#This Row],[FECHA FINALIZACION INICIAL]]-[1]!Contratacion2023[[#This Row],[FECHA DE INICIO (SECOP)]])/30</f>
        <v>0</v>
      </c>
      <c r="V1194" s="64"/>
      <c r="W1194" s="27"/>
      <c r="X1194" s="65"/>
      <c r="Y1194" s="65"/>
      <c r="Z1194" s="66"/>
      <c r="AA1194" s="67"/>
      <c r="AB1194" s="67"/>
      <c r="AC1194" s="68"/>
      <c r="AD1194" s="67"/>
      <c r="AE1194" s="72"/>
      <c r="AF1194" s="34"/>
      <c r="AG1194" s="69"/>
      <c r="AH1194" s="37"/>
      <c r="AI1194" s="37"/>
      <c r="AJ1194" s="37"/>
      <c r="AM1194" s="38"/>
      <c r="AN1194" s="38"/>
      <c r="AO1194" s="38"/>
      <c r="AQ1194" s="145"/>
      <c r="AR1194" s="72"/>
      <c r="AS1194" s="145"/>
      <c r="AX1194" s="75">
        <f>IF([1]!Contratacion2023[[#This Row],[ADICIÓN/PRÓRROGA]]="NO","N/A",[1]!Contratacion2023[[#This Row],[FECHA FIN PRORROGA]])</f>
        <v>0</v>
      </c>
      <c r="BB1194" s="283"/>
      <c r="BE1194" s="64">
        <f>[1]!Contratacion2023[[#This Row],[VALOR TOTAL DEL CONTRATO]]-[1]!Contratacion2023[[#This Row],[VALOR VIGENTE]]</f>
        <v>0</v>
      </c>
      <c r="BJ1194" s="51"/>
      <c r="BL1194" s="73"/>
      <c r="BM1194" s="51"/>
    </row>
    <row r="1195" spans="1:65" x14ac:dyDescent="0.25">
      <c r="A1195" s="53"/>
      <c r="H1195" s="203"/>
      <c r="I1195" s="57"/>
      <c r="K1195" s="58"/>
      <c r="L1195" s="59"/>
      <c r="N1195" s="59"/>
      <c r="O1195" s="61"/>
      <c r="P1195" s="55"/>
      <c r="Q1195" s="57"/>
      <c r="R1195" s="62"/>
      <c r="T1195" s="63"/>
      <c r="U1195" s="123">
        <f>([1]!Contratacion2023[[#This Row],[FECHA FINALIZACION INICIAL]]-[1]!Contratacion2023[[#This Row],[FECHA DE INICIO (SECOP)]])/30</f>
        <v>0</v>
      </c>
      <c r="V1195" s="64"/>
      <c r="W1195" s="27"/>
      <c r="X1195" s="65"/>
      <c r="Y1195" s="65"/>
      <c r="Z1195" s="66"/>
      <c r="AA1195" s="67"/>
      <c r="AB1195" s="67"/>
      <c r="AC1195" s="68"/>
      <c r="AD1195" s="67"/>
      <c r="AE1195" s="72"/>
      <c r="AF1195" s="34"/>
      <c r="AG1195" s="69"/>
      <c r="AH1195" s="37"/>
      <c r="AI1195" s="37"/>
      <c r="AJ1195" s="37"/>
      <c r="AM1195" s="38"/>
      <c r="AN1195" s="38"/>
      <c r="AO1195" s="38"/>
      <c r="AQ1195" s="145"/>
      <c r="AR1195" s="72"/>
      <c r="AS1195" s="145"/>
      <c r="AX1195" s="75">
        <f>IF([1]!Contratacion2023[[#This Row],[ADICIÓN/PRÓRROGA]]="NO","N/A",[1]!Contratacion2023[[#This Row],[FECHA FIN PRORROGA]])</f>
        <v>0</v>
      </c>
      <c r="BB1195" s="283"/>
      <c r="BE1195" s="64">
        <f>[1]!Contratacion2023[[#This Row],[VALOR TOTAL DEL CONTRATO]]-[1]!Contratacion2023[[#This Row],[VALOR VIGENTE]]</f>
        <v>0</v>
      </c>
      <c r="BJ1195" s="51"/>
      <c r="BL1195" s="73"/>
      <c r="BM1195" s="51"/>
    </row>
    <row r="1196" spans="1:65" x14ac:dyDescent="0.25">
      <c r="A1196" s="53"/>
      <c r="H1196" s="203"/>
      <c r="I1196" s="57"/>
      <c r="K1196" s="58"/>
      <c r="L1196" s="59"/>
      <c r="N1196" s="59"/>
      <c r="O1196" s="61"/>
      <c r="P1196" s="55"/>
      <c r="Q1196" s="57"/>
      <c r="R1196" s="62"/>
      <c r="T1196" s="63"/>
      <c r="U1196" s="123">
        <f>([1]!Contratacion2023[[#This Row],[FECHA FINALIZACION INICIAL]]-[1]!Contratacion2023[[#This Row],[FECHA DE INICIO (SECOP)]])/30</f>
        <v>0</v>
      </c>
      <c r="V1196" s="64"/>
      <c r="W1196" s="27"/>
      <c r="X1196" s="65"/>
      <c r="Y1196" s="65"/>
      <c r="Z1196" s="66"/>
      <c r="AA1196" s="67"/>
      <c r="AB1196" s="67"/>
      <c r="AC1196" s="68"/>
      <c r="AD1196" s="67"/>
      <c r="AE1196" s="72"/>
      <c r="AF1196" s="34"/>
      <c r="AG1196" s="69"/>
      <c r="AH1196" s="37"/>
      <c r="AI1196" s="37"/>
      <c r="AJ1196" s="37"/>
      <c r="AM1196" s="38"/>
      <c r="AN1196" s="38"/>
      <c r="AO1196" s="38"/>
      <c r="AQ1196" s="145"/>
      <c r="AR1196" s="72"/>
      <c r="AS1196" s="145"/>
      <c r="AX1196" s="75">
        <f>IF([1]!Contratacion2023[[#This Row],[ADICIÓN/PRÓRROGA]]="NO","N/A",[1]!Contratacion2023[[#This Row],[FECHA FIN PRORROGA]])</f>
        <v>0</v>
      </c>
      <c r="BB1196" s="283"/>
      <c r="BE1196" s="64">
        <f>[1]!Contratacion2023[[#This Row],[VALOR TOTAL DEL CONTRATO]]-[1]!Contratacion2023[[#This Row],[VALOR VIGENTE]]</f>
        <v>0</v>
      </c>
      <c r="BJ1196" s="51"/>
      <c r="BL1196" s="73"/>
      <c r="BM1196" s="51"/>
    </row>
    <row r="1197" spans="1:65" x14ac:dyDescent="0.25">
      <c r="A1197" s="53"/>
      <c r="H1197" s="203"/>
      <c r="I1197" s="57"/>
      <c r="K1197" s="58"/>
      <c r="L1197" s="59"/>
      <c r="N1197" s="59"/>
      <c r="O1197" s="61"/>
      <c r="P1197" s="55"/>
      <c r="Q1197" s="57"/>
      <c r="R1197" s="62"/>
      <c r="T1197" s="63"/>
      <c r="U1197" s="123">
        <f>([1]!Contratacion2023[[#This Row],[FECHA FINALIZACION INICIAL]]-[1]!Contratacion2023[[#This Row],[FECHA DE INICIO (SECOP)]])/30</f>
        <v>0</v>
      </c>
      <c r="V1197" s="64"/>
      <c r="W1197" s="27"/>
      <c r="X1197" s="65"/>
      <c r="Y1197" s="65"/>
      <c r="Z1197" s="66"/>
      <c r="AA1197" s="67"/>
      <c r="AB1197" s="67"/>
      <c r="AC1197" s="68"/>
      <c r="AD1197" s="67"/>
      <c r="AE1197" s="72"/>
      <c r="AF1197" s="34"/>
      <c r="AG1197" s="69"/>
      <c r="AH1197" s="37"/>
      <c r="AI1197" s="37"/>
      <c r="AJ1197" s="37"/>
      <c r="AM1197" s="38"/>
      <c r="AN1197" s="38"/>
      <c r="AO1197" s="38"/>
      <c r="AQ1197" s="145"/>
      <c r="AR1197" s="72"/>
      <c r="AS1197" s="145"/>
      <c r="AX1197" s="75">
        <f>IF([1]!Contratacion2023[[#This Row],[ADICIÓN/PRÓRROGA]]="NO","N/A",[1]!Contratacion2023[[#This Row],[FECHA FIN PRORROGA]])</f>
        <v>0</v>
      </c>
      <c r="BB1197" s="283"/>
      <c r="BE1197" s="64">
        <f>[1]!Contratacion2023[[#This Row],[VALOR TOTAL DEL CONTRATO]]-[1]!Contratacion2023[[#This Row],[VALOR VIGENTE]]</f>
        <v>0</v>
      </c>
      <c r="BJ1197" s="51"/>
      <c r="BL1197" s="73"/>
      <c r="BM1197" s="51"/>
    </row>
    <row r="1198" spans="1:65" x14ac:dyDescent="0.25">
      <c r="A1198" s="53"/>
      <c r="H1198" s="203"/>
      <c r="I1198" s="57"/>
      <c r="K1198" s="58"/>
      <c r="L1198" s="59"/>
      <c r="N1198" s="59"/>
      <c r="O1198" s="61"/>
      <c r="P1198" s="55"/>
      <c r="Q1198" s="57"/>
      <c r="R1198" s="62"/>
      <c r="T1198" s="63"/>
      <c r="U1198" s="123">
        <f>([1]!Contratacion2023[[#This Row],[FECHA FINALIZACION INICIAL]]-[1]!Contratacion2023[[#This Row],[FECHA DE INICIO (SECOP)]])/30</f>
        <v>0</v>
      </c>
      <c r="V1198" s="64"/>
      <c r="W1198" s="27"/>
      <c r="X1198" s="65"/>
      <c r="Y1198" s="65"/>
      <c r="Z1198" s="66"/>
      <c r="AA1198" s="67"/>
      <c r="AB1198" s="67"/>
      <c r="AC1198" s="68"/>
      <c r="AD1198" s="67"/>
      <c r="AE1198" s="72"/>
      <c r="AF1198" s="34"/>
      <c r="AG1198" s="69"/>
      <c r="AH1198" s="37"/>
      <c r="AI1198" s="37"/>
      <c r="AJ1198" s="37"/>
      <c r="AM1198" s="38"/>
      <c r="AN1198" s="38"/>
      <c r="AO1198" s="38"/>
      <c r="AQ1198" s="145"/>
      <c r="AR1198" s="72"/>
      <c r="AS1198" s="145"/>
      <c r="AX1198" s="75">
        <f>IF([1]!Contratacion2023[[#This Row],[ADICIÓN/PRÓRROGA]]="NO","N/A",[1]!Contratacion2023[[#This Row],[FECHA FIN PRORROGA]])</f>
        <v>0</v>
      </c>
      <c r="BB1198" s="283"/>
      <c r="BE1198" s="64">
        <f>[1]!Contratacion2023[[#This Row],[VALOR TOTAL DEL CONTRATO]]-[1]!Contratacion2023[[#This Row],[VALOR VIGENTE]]</f>
        <v>0</v>
      </c>
      <c r="BJ1198" s="51"/>
      <c r="BL1198" s="73"/>
      <c r="BM1198" s="51"/>
    </row>
    <row r="1199" spans="1:65" x14ac:dyDescent="0.25">
      <c r="A1199" s="53"/>
      <c r="H1199" s="203"/>
      <c r="I1199" s="57"/>
      <c r="K1199" s="58"/>
      <c r="L1199" s="59"/>
      <c r="N1199" s="59"/>
      <c r="O1199" s="61"/>
      <c r="P1199" s="55"/>
      <c r="Q1199" s="57"/>
      <c r="R1199" s="62"/>
      <c r="T1199" s="63"/>
      <c r="U1199" s="123">
        <f>([1]!Contratacion2023[[#This Row],[FECHA FINALIZACION INICIAL]]-[1]!Contratacion2023[[#This Row],[FECHA DE INICIO (SECOP)]])/30</f>
        <v>0</v>
      </c>
      <c r="V1199" s="64"/>
      <c r="W1199" s="27"/>
      <c r="X1199" s="65"/>
      <c r="Y1199" s="65"/>
      <c r="Z1199" s="66"/>
      <c r="AA1199" s="67"/>
      <c r="AB1199" s="67"/>
      <c r="AC1199" s="68"/>
      <c r="AD1199" s="67"/>
      <c r="AE1199" s="72"/>
      <c r="AF1199" s="34"/>
      <c r="AG1199" s="69"/>
      <c r="AH1199" s="37"/>
      <c r="AI1199" s="37"/>
      <c r="AJ1199" s="37"/>
      <c r="AM1199" s="38"/>
      <c r="AN1199" s="38"/>
      <c r="AO1199" s="38"/>
      <c r="AQ1199" s="145"/>
      <c r="AR1199" s="72"/>
      <c r="AS1199" s="145"/>
      <c r="AX1199" s="75">
        <f>IF([1]!Contratacion2023[[#This Row],[ADICIÓN/PRÓRROGA]]="NO","N/A",[1]!Contratacion2023[[#This Row],[FECHA FIN PRORROGA]])</f>
        <v>0</v>
      </c>
      <c r="BB1199" s="283"/>
      <c r="BE1199" s="64">
        <f>[1]!Contratacion2023[[#This Row],[VALOR TOTAL DEL CONTRATO]]-[1]!Contratacion2023[[#This Row],[VALOR VIGENTE]]</f>
        <v>0</v>
      </c>
      <c r="BJ1199" s="51"/>
      <c r="BL1199" s="73"/>
      <c r="BM1199" s="51"/>
    </row>
    <row r="1200" spans="1:65" x14ac:dyDescent="0.25">
      <c r="A1200" s="53"/>
      <c r="H1200" s="203"/>
      <c r="I1200" s="57"/>
      <c r="K1200" s="58"/>
      <c r="L1200" s="59"/>
      <c r="N1200" s="59"/>
      <c r="O1200" s="61"/>
      <c r="P1200" s="55"/>
      <c r="Q1200" s="57"/>
      <c r="R1200" s="62"/>
      <c r="T1200" s="63"/>
      <c r="U1200" s="123">
        <f>([1]!Contratacion2023[[#This Row],[FECHA FINALIZACION INICIAL]]-[1]!Contratacion2023[[#This Row],[FECHA DE INICIO (SECOP)]])/30</f>
        <v>0</v>
      </c>
      <c r="V1200" s="64"/>
      <c r="W1200" s="27"/>
      <c r="X1200" s="65"/>
      <c r="Y1200" s="65"/>
      <c r="Z1200" s="66"/>
      <c r="AA1200" s="67"/>
      <c r="AB1200" s="67"/>
      <c r="AC1200" s="68"/>
      <c r="AD1200" s="67"/>
      <c r="AE1200" s="72"/>
      <c r="AF1200" s="34"/>
      <c r="AG1200" s="69"/>
      <c r="AH1200" s="37"/>
      <c r="AI1200" s="37"/>
      <c r="AJ1200" s="37"/>
      <c r="AM1200" s="38"/>
      <c r="AN1200" s="38"/>
      <c r="AO1200" s="38"/>
      <c r="AQ1200" s="145"/>
      <c r="AR1200" s="72"/>
      <c r="AS1200" s="145"/>
      <c r="AX1200" s="75">
        <f>IF([1]!Contratacion2023[[#This Row],[ADICIÓN/PRÓRROGA]]="NO","N/A",[1]!Contratacion2023[[#This Row],[FECHA FIN PRORROGA]])</f>
        <v>0</v>
      </c>
      <c r="BB1200" s="283"/>
      <c r="BE1200" s="64">
        <f>[1]!Contratacion2023[[#This Row],[VALOR TOTAL DEL CONTRATO]]-[1]!Contratacion2023[[#This Row],[VALOR VIGENTE]]</f>
        <v>0</v>
      </c>
      <c r="BJ1200" s="51"/>
      <c r="BL1200" s="73"/>
      <c r="BM1200" s="51"/>
    </row>
    <row r="1201" spans="1:65" x14ac:dyDescent="0.25">
      <c r="A1201" s="53"/>
      <c r="H1201" s="203"/>
      <c r="I1201" s="57"/>
      <c r="K1201" s="58"/>
      <c r="L1201" s="59"/>
      <c r="N1201" s="59"/>
      <c r="O1201" s="61"/>
      <c r="P1201" s="55"/>
      <c r="Q1201" s="57"/>
      <c r="R1201" s="62"/>
      <c r="T1201" s="63"/>
      <c r="U1201" s="123">
        <f>([1]!Contratacion2023[[#This Row],[FECHA FINALIZACION INICIAL]]-[1]!Contratacion2023[[#This Row],[FECHA DE INICIO (SECOP)]])/30</f>
        <v>0</v>
      </c>
      <c r="V1201" s="64"/>
      <c r="W1201" s="27"/>
      <c r="X1201" s="65"/>
      <c r="Y1201" s="65"/>
      <c r="Z1201" s="66"/>
      <c r="AA1201" s="67"/>
      <c r="AB1201" s="67"/>
      <c r="AC1201" s="68"/>
      <c r="AD1201" s="67"/>
      <c r="AE1201" s="72"/>
      <c r="AF1201" s="34"/>
      <c r="AG1201" s="69"/>
      <c r="AH1201" s="37"/>
      <c r="AI1201" s="37"/>
      <c r="AJ1201" s="37"/>
      <c r="AM1201" s="38"/>
      <c r="AN1201" s="38"/>
      <c r="AO1201" s="38"/>
      <c r="AQ1201" s="145"/>
      <c r="AR1201" s="72"/>
      <c r="AS1201" s="145"/>
      <c r="AX1201" s="75">
        <f>IF([1]!Contratacion2023[[#This Row],[ADICIÓN/PRÓRROGA]]="NO","N/A",[1]!Contratacion2023[[#This Row],[FECHA FIN PRORROGA]])</f>
        <v>0</v>
      </c>
      <c r="BB1201" s="283"/>
      <c r="BE1201" s="64">
        <f>[1]!Contratacion2023[[#This Row],[VALOR TOTAL DEL CONTRATO]]-[1]!Contratacion2023[[#This Row],[VALOR VIGENTE]]</f>
        <v>0</v>
      </c>
      <c r="BJ1201" s="51"/>
      <c r="BL1201" s="73"/>
      <c r="BM1201" s="51"/>
    </row>
    <row r="1202" spans="1:65" x14ac:dyDescent="0.25">
      <c r="A1202" s="53"/>
      <c r="H1202" s="203"/>
      <c r="I1202" s="57"/>
      <c r="K1202" s="58"/>
      <c r="L1202" s="59"/>
      <c r="N1202" s="59"/>
      <c r="O1202" s="61"/>
      <c r="P1202" s="55"/>
      <c r="Q1202" s="57"/>
      <c r="R1202" s="62"/>
      <c r="T1202" s="63"/>
      <c r="U1202" s="123">
        <f>([1]!Contratacion2023[[#This Row],[FECHA FINALIZACION INICIAL]]-[1]!Contratacion2023[[#This Row],[FECHA DE INICIO (SECOP)]])/30</f>
        <v>0</v>
      </c>
      <c r="V1202" s="64"/>
      <c r="W1202" s="27"/>
      <c r="X1202" s="65"/>
      <c r="Y1202" s="65"/>
      <c r="Z1202" s="66"/>
      <c r="AA1202" s="67"/>
      <c r="AB1202" s="67"/>
      <c r="AC1202" s="68"/>
      <c r="AD1202" s="67"/>
      <c r="AE1202" s="72"/>
      <c r="AF1202" s="34"/>
      <c r="AG1202" s="69"/>
      <c r="AH1202" s="37"/>
      <c r="AI1202" s="37"/>
      <c r="AJ1202" s="37"/>
      <c r="AM1202" s="38"/>
      <c r="AN1202" s="38"/>
      <c r="AO1202" s="38"/>
      <c r="AQ1202" s="145"/>
      <c r="AR1202" s="72"/>
      <c r="AS1202" s="145"/>
      <c r="AX1202" s="75">
        <f>IF([1]!Contratacion2023[[#This Row],[ADICIÓN/PRÓRROGA]]="NO","N/A",[1]!Contratacion2023[[#This Row],[FECHA FIN PRORROGA]])</f>
        <v>0</v>
      </c>
      <c r="BB1202" s="283"/>
      <c r="BE1202" s="64">
        <f>[1]!Contratacion2023[[#This Row],[VALOR TOTAL DEL CONTRATO]]-[1]!Contratacion2023[[#This Row],[VALOR VIGENTE]]</f>
        <v>0</v>
      </c>
      <c r="BJ1202" s="51"/>
      <c r="BL1202" s="73"/>
      <c r="BM1202" s="51"/>
    </row>
    <row r="1203" spans="1:65" x14ac:dyDescent="0.25">
      <c r="A1203" s="53"/>
      <c r="H1203" s="203"/>
      <c r="I1203" s="57"/>
      <c r="K1203" s="58"/>
      <c r="L1203" s="59"/>
      <c r="N1203" s="59"/>
      <c r="O1203" s="61"/>
      <c r="P1203" s="55"/>
      <c r="Q1203" s="57"/>
      <c r="R1203" s="62"/>
      <c r="T1203" s="63"/>
      <c r="U1203" s="123">
        <f>([1]!Contratacion2023[[#This Row],[FECHA FINALIZACION INICIAL]]-[1]!Contratacion2023[[#This Row],[FECHA DE INICIO (SECOP)]])/30</f>
        <v>0</v>
      </c>
      <c r="V1203" s="64"/>
      <c r="W1203" s="27"/>
      <c r="X1203" s="65"/>
      <c r="Y1203" s="65"/>
      <c r="Z1203" s="66"/>
      <c r="AA1203" s="67"/>
      <c r="AB1203" s="67"/>
      <c r="AC1203" s="68"/>
      <c r="AD1203" s="67"/>
      <c r="AE1203" s="72"/>
      <c r="AF1203" s="34"/>
      <c r="AG1203" s="69"/>
      <c r="AH1203" s="37"/>
      <c r="AI1203" s="37"/>
      <c r="AJ1203" s="37"/>
      <c r="AM1203" s="38"/>
      <c r="AN1203" s="38"/>
      <c r="AO1203" s="38"/>
      <c r="AQ1203" s="145"/>
      <c r="AR1203" s="72"/>
      <c r="AS1203" s="145"/>
      <c r="AX1203" s="75">
        <f>IF([1]!Contratacion2023[[#This Row],[ADICIÓN/PRÓRROGA]]="NO","N/A",[1]!Contratacion2023[[#This Row],[FECHA FIN PRORROGA]])</f>
        <v>0</v>
      </c>
      <c r="BB1203" s="283"/>
      <c r="BE1203" s="64">
        <f>[1]!Contratacion2023[[#This Row],[VALOR TOTAL DEL CONTRATO]]-[1]!Contratacion2023[[#This Row],[VALOR VIGENTE]]</f>
        <v>0</v>
      </c>
      <c r="BJ1203" s="51"/>
      <c r="BL1203" s="73"/>
      <c r="BM1203" s="51"/>
    </row>
    <row r="1204" spans="1:65" x14ac:dyDescent="0.25">
      <c r="A1204" s="53"/>
      <c r="H1204" s="203"/>
      <c r="I1204" s="57"/>
      <c r="K1204" s="58"/>
      <c r="L1204" s="59"/>
      <c r="N1204" s="59"/>
      <c r="O1204" s="61"/>
      <c r="P1204" s="55"/>
      <c r="Q1204" s="57"/>
      <c r="R1204" s="62"/>
      <c r="T1204" s="63"/>
      <c r="U1204" s="123">
        <f>([1]!Contratacion2023[[#This Row],[FECHA FINALIZACION INICIAL]]-[1]!Contratacion2023[[#This Row],[FECHA DE INICIO (SECOP)]])/30</f>
        <v>0</v>
      </c>
      <c r="V1204" s="64"/>
      <c r="W1204" s="27"/>
      <c r="X1204" s="65"/>
      <c r="Y1204" s="65"/>
      <c r="Z1204" s="66"/>
      <c r="AA1204" s="67"/>
      <c r="AB1204" s="67"/>
      <c r="AC1204" s="68"/>
      <c r="AD1204" s="67"/>
      <c r="AE1204" s="72"/>
      <c r="AF1204" s="34"/>
      <c r="AG1204" s="69"/>
      <c r="AH1204" s="37"/>
      <c r="AI1204" s="37"/>
      <c r="AJ1204" s="37"/>
      <c r="AM1204" s="38"/>
      <c r="AN1204" s="38"/>
      <c r="AO1204" s="38"/>
      <c r="AQ1204" s="145"/>
      <c r="AR1204" s="72"/>
      <c r="AS1204" s="145"/>
      <c r="AX1204" s="75">
        <f>IF([1]!Contratacion2023[[#This Row],[ADICIÓN/PRÓRROGA]]="NO","N/A",[1]!Contratacion2023[[#This Row],[FECHA FIN PRORROGA]])</f>
        <v>0</v>
      </c>
      <c r="BB1204" s="283"/>
      <c r="BE1204" s="64">
        <f>[1]!Contratacion2023[[#This Row],[VALOR TOTAL DEL CONTRATO]]-[1]!Contratacion2023[[#This Row],[VALOR VIGENTE]]</f>
        <v>0</v>
      </c>
      <c r="BJ1204" s="51"/>
      <c r="BL1204" s="73"/>
      <c r="BM1204" s="51"/>
    </row>
    <row r="1205" spans="1:65" x14ac:dyDescent="0.25">
      <c r="A1205" s="53"/>
      <c r="H1205" s="203"/>
      <c r="I1205" s="57"/>
      <c r="K1205" s="58"/>
      <c r="L1205" s="59"/>
      <c r="N1205" s="59"/>
      <c r="O1205" s="61"/>
      <c r="P1205" s="55"/>
      <c r="Q1205" s="57"/>
      <c r="R1205" s="62"/>
      <c r="T1205" s="63"/>
      <c r="U1205" s="123">
        <f>([1]!Contratacion2023[[#This Row],[FECHA FINALIZACION INICIAL]]-[1]!Contratacion2023[[#This Row],[FECHA DE INICIO (SECOP)]])/30</f>
        <v>0</v>
      </c>
      <c r="V1205" s="64"/>
      <c r="W1205" s="27"/>
      <c r="X1205" s="65"/>
      <c r="Y1205" s="65"/>
      <c r="Z1205" s="66"/>
      <c r="AA1205" s="67"/>
      <c r="AB1205" s="67"/>
      <c r="AC1205" s="68"/>
      <c r="AD1205" s="67"/>
      <c r="AE1205" s="72"/>
      <c r="AF1205" s="34"/>
      <c r="AG1205" s="69"/>
      <c r="AH1205" s="37"/>
      <c r="AI1205" s="37"/>
      <c r="AJ1205" s="37"/>
      <c r="AM1205" s="38"/>
      <c r="AN1205" s="38"/>
      <c r="AO1205" s="38"/>
      <c r="AQ1205" s="145"/>
      <c r="AR1205" s="72"/>
      <c r="AS1205" s="145"/>
      <c r="AX1205" s="75">
        <f>IF([1]!Contratacion2023[[#This Row],[ADICIÓN/PRÓRROGA]]="NO","N/A",[1]!Contratacion2023[[#This Row],[FECHA FIN PRORROGA]])</f>
        <v>0</v>
      </c>
      <c r="BB1205" s="283"/>
      <c r="BE1205" s="64">
        <f>[1]!Contratacion2023[[#This Row],[VALOR TOTAL DEL CONTRATO]]-[1]!Contratacion2023[[#This Row],[VALOR VIGENTE]]</f>
        <v>0</v>
      </c>
      <c r="BJ1205" s="51"/>
      <c r="BL1205" s="73"/>
      <c r="BM1205" s="51"/>
    </row>
    <row r="1206" spans="1:65" x14ac:dyDescent="0.25">
      <c r="A1206" s="53"/>
      <c r="H1206" s="203"/>
      <c r="I1206" s="57"/>
      <c r="K1206" s="58"/>
      <c r="L1206" s="59"/>
      <c r="N1206" s="59"/>
      <c r="O1206" s="61"/>
      <c r="P1206" s="55"/>
      <c r="Q1206" s="57"/>
      <c r="R1206" s="62"/>
      <c r="T1206" s="63"/>
      <c r="U1206" s="123">
        <f>([1]!Contratacion2023[[#This Row],[FECHA FINALIZACION INICIAL]]-[1]!Contratacion2023[[#This Row],[FECHA DE INICIO (SECOP)]])/30</f>
        <v>0</v>
      </c>
      <c r="V1206" s="64"/>
      <c r="W1206" s="27"/>
      <c r="X1206" s="65"/>
      <c r="Y1206" s="65"/>
      <c r="Z1206" s="66"/>
      <c r="AA1206" s="67"/>
      <c r="AB1206" s="67"/>
      <c r="AC1206" s="68"/>
      <c r="AD1206" s="67"/>
      <c r="AE1206" s="72"/>
      <c r="AF1206" s="34"/>
      <c r="AG1206" s="69"/>
      <c r="AH1206" s="37"/>
      <c r="AI1206" s="37"/>
      <c r="AJ1206" s="37"/>
      <c r="AM1206" s="38"/>
      <c r="AN1206" s="38"/>
      <c r="AO1206" s="38"/>
      <c r="AQ1206" s="145"/>
      <c r="AR1206" s="72"/>
      <c r="AS1206" s="145"/>
      <c r="AX1206" s="75">
        <f>IF([1]!Contratacion2023[[#This Row],[ADICIÓN/PRÓRROGA]]="NO","N/A",[1]!Contratacion2023[[#This Row],[FECHA FIN PRORROGA]])</f>
        <v>0</v>
      </c>
      <c r="BB1206" s="283"/>
      <c r="BE1206" s="64">
        <f>[1]!Contratacion2023[[#This Row],[VALOR TOTAL DEL CONTRATO]]-[1]!Contratacion2023[[#This Row],[VALOR VIGENTE]]</f>
        <v>0</v>
      </c>
      <c r="BJ1206" s="51"/>
      <c r="BL1206" s="73"/>
      <c r="BM1206" s="51"/>
    </row>
    <row r="1207" spans="1:65" x14ac:dyDescent="0.25">
      <c r="A1207" s="53"/>
      <c r="H1207" s="203"/>
      <c r="I1207" s="57"/>
      <c r="K1207" s="58"/>
      <c r="L1207" s="59"/>
      <c r="N1207" s="59"/>
      <c r="O1207" s="61"/>
      <c r="P1207" s="55"/>
      <c r="Q1207" s="57"/>
      <c r="R1207" s="62"/>
      <c r="T1207" s="63"/>
      <c r="U1207" s="123">
        <f>([1]!Contratacion2023[[#This Row],[FECHA FINALIZACION INICIAL]]-[1]!Contratacion2023[[#This Row],[FECHA DE INICIO (SECOP)]])/30</f>
        <v>0</v>
      </c>
      <c r="V1207" s="64"/>
      <c r="W1207" s="27"/>
      <c r="X1207" s="65"/>
      <c r="Y1207" s="65"/>
      <c r="Z1207" s="66"/>
      <c r="AA1207" s="67"/>
      <c r="AB1207" s="67"/>
      <c r="AC1207" s="68"/>
      <c r="AD1207" s="67"/>
      <c r="AE1207" s="72"/>
      <c r="AF1207" s="34"/>
      <c r="AG1207" s="69"/>
      <c r="AH1207" s="37"/>
      <c r="AI1207" s="37"/>
      <c r="AJ1207" s="37"/>
      <c r="AM1207" s="38"/>
      <c r="AN1207" s="38"/>
      <c r="AO1207" s="38"/>
      <c r="AQ1207" s="145"/>
      <c r="AR1207" s="72"/>
      <c r="AS1207" s="145"/>
      <c r="AX1207" s="75">
        <f>IF([1]!Contratacion2023[[#This Row],[ADICIÓN/PRÓRROGA]]="NO","N/A",[1]!Contratacion2023[[#This Row],[FECHA FIN PRORROGA]])</f>
        <v>0</v>
      </c>
      <c r="BB1207" s="283"/>
      <c r="BE1207" s="64">
        <f>[1]!Contratacion2023[[#This Row],[VALOR TOTAL DEL CONTRATO]]-[1]!Contratacion2023[[#This Row],[VALOR VIGENTE]]</f>
        <v>0</v>
      </c>
      <c r="BJ1207" s="51"/>
      <c r="BL1207" s="73"/>
      <c r="BM1207" s="51"/>
    </row>
    <row r="1208" spans="1:65" x14ac:dyDescent="0.25">
      <c r="A1208" s="53"/>
      <c r="H1208" s="203"/>
      <c r="I1208" s="57"/>
      <c r="K1208" s="58"/>
      <c r="L1208" s="59"/>
      <c r="N1208" s="59"/>
      <c r="O1208" s="61"/>
      <c r="P1208" s="55"/>
      <c r="Q1208" s="57"/>
      <c r="R1208" s="62"/>
      <c r="T1208" s="63"/>
      <c r="U1208" s="123">
        <f>([1]!Contratacion2023[[#This Row],[FECHA FINALIZACION INICIAL]]-[1]!Contratacion2023[[#This Row],[FECHA DE INICIO (SECOP)]])/30</f>
        <v>0</v>
      </c>
      <c r="V1208" s="64"/>
      <c r="W1208" s="27"/>
      <c r="X1208" s="65"/>
      <c r="Y1208" s="65"/>
      <c r="Z1208" s="66"/>
      <c r="AA1208" s="67"/>
      <c r="AB1208" s="67"/>
      <c r="AC1208" s="68"/>
      <c r="AD1208" s="67"/>
      <c r="AE1208" s="72"/>
      <c r="AF1208" s="34"/>
      <c r="AG1208" s="69"/>
      <c r="AH1208" s="37"/>
      <c r="AI1208" s="37"/>
      <c r="AJ1208" s="37"/>
      <c r="AM1208" s="38"/>
      <c r="AN1208" s="38"/>
      <c r="AO1208" s="38"/>
      <c r="AQ1208" s="145"/>
      <c r="AR1208" s="72"/>
      <c r="AS1208" s="145"/>
      <c r="AX1208" s="75">
        <f>IF([1]!Contratacion2023[[#This Row],[ADICIÓN/PRÓRROGA]]="NO","N/A",[1]!Contratacion2023[[#This Row],[FECHA FIN PRORROGA]])</f>
        <v>0</v>
      </c>
      <c r="BB1208" s="283"/>
      <c r="BE1208" s="64">
        <f>[1]!Contratacion2023[[#This Row],[VALOR TOTAL DEL CONTRATO]]-[1]!Contratacion2023[[#This Row],[VALOR VIGENTE]]</f>
        <v>0</v>
      </c>
      <c r="BJ1208" s="51"/>
      <c r="BL1208" s="73"/>
      <c r="BM1208" s="51"/>
    </row>
    <row r="1209" spans="1:65" x14ac:dyDescent="0.25">
      <c r="A1209" s="53"/>
      <c r="H1209" s="203"/>
      <c r="I1209" s="57"/>
      <c r="K1209" s="58"/>
      <c r="L1209" s="59"/>
      <c r="N1209" s="59"/>
      <c r="O1209" s="61"/>
      <c r="P1209" s="55"/>
      <c r="Q1209" s="57"/>
      <c r="R1209" s="62"/>
      <c r="T1209" s="63"/>
      <c r="U1209" s="123">
        <f>([1]!Contratacion2023[[#This Row],[FECHA FINALIZACION INICIAL]]-[1]!Contratacion2023[[#This Row],[FECHA DE INICIO (SECOP)]])/30</f>
        <v>0</v>
      </c>
      <c r="V1209" s="64"/>
      <c r="W1209" s="27"/>
      <c r="X1209" s="65"/>
      <c r="Y1209" s="65"/>
      <c r="Z1209" s="66"/>
      <c r="AA1209" s="67"/>
      <c r="AB1209" s="67"/>
      <c r="AC1209" s="68"/>
      <c r="AD1209" s="67"/>
      <c r="AE1209" s="72"/>
      <c r="AF1209" s="34"/>
      <c r="AG1209" s="69"/>
      <c r="AH1209" s="37"/>
      <c r="AI1209" s="37"/>
      <c r="AJ1209" s="37"/>
      <c r="AM1209" s="38"/>
      <c r="AN1209" s="38"/>
      <c r="AO1209" s="38"/>
      <c r="AQ1209" s="145"/>
      <c r="AR1209" s="72"/>
      <c r="AS1209" s="145"/>
      <c r="AX1209" s="75">
        <f>IF([1]!Contratacion2023[[#This Row],[ADICIÓN/PRÓRROGA]]="NO","N/A",[1]!Contratacion2023[[#This Row],[FECHA FIN PRORROGA]])</f>
        <v>0</v>
      </c>
      <c r="BB1209" s="283"/>
      <c r="BE1209" s="64">
        <f>[1]!Contratacion2023[[#This Row],[VALOR TOTAL DEL CONTRATO]]-[1]!Contratacion2023[[#This Row],[VALOR VIGENTE]]</f>
        <v>0</v>
      </c>
      <c r="BJ1209" s="51"/>
      <c r="BL1209" s="73"/>
      <c r="BM1209" s="51"/>
    </row>
    <row r="1210" spans="1:65" x14ac:dyDescent="0.25">
      <c r="A1210" s="53"/>
      <c r="H1210" s="203"/>
      <c r="I1210" s="57"/>
      <c r="K1210" s="58"/>
      <c r="L1210" s="59"/>
      <c r="N1210" s="59"/>
      <c r="O1210" s="61"/>
      <c r="P1210" s="55"/>
      <c r="Q1210" s="57"/>
      <c r="R1210" s="62"/>
      <c r="T1210" s="63"/>
      <c r="U1210" s="123">
        <f>([1]!Contratacion2023[[#This Row],[FECHA FINALIZACION INICIAL]]-[1]!Contratacion2023[[#This Row],[FECHA DE INICIO (SECOP)]])/30</f>
        <v>0</v>
      </c>
      <c r="V1210" s="64"/>
      <c r="W1210" s="27"/>
      <c r="X1210" s="65"/>
      <c r="Y1210" s="65"/>
      <c r="Z1210" s="66"/>
      <c r="AA1210" s="67"/>
      <c r="AB1210" s="67"/>
      <c r="AC1210" s="68"/>
      <c r="AD1210" s="67"/>
      <c r="AE1210" s="72"/>
      <c r="AF1210" s="34"/>
      <c r="AG1210" s="69"/>
      <c r="AH1210" s="37"/>
      <c r="AI1210" s="37"/>
      <c r="AJ1210" s="37"/>
      <c r="AM1210" s="38"/>
      <c r="AN1210" s="38"/>
      <c r="AO1210" s="38"/>
      <c r="AQ1210" s="145"/>
      <c r="AR1210" s="72"/>
      <c r="AS1210" s="145"/>
      <c r="AX1210" s="75">
        <f>IF([1]!Contratacion2023[[#This Row],[ADICIÓN/PRÓRROGA]]="NO","N/A",[1]!Contratacion2023[[#This Row],[FECHA FIN PRORROGA]])</f>
        <v>0</v>
      </c>
      <c r="BB1210" s="283"/>
      <c r="BE1210" s="64">
        <f>[1]!Contratacion2023[[#This Row],[VALOR TOTAL DEL CONTRATO]]-[1]!Contratacion2023[[#This Row],[VALOR VIGENTE]]</f>
        <v>0</v>
      </c>
      <c r="BJ1210" s="51"/>
      <c r="BL1210" s="73"/>
      <c r="BM1210" s="51"/>
    </row>
    <row r="1211" spans="1:65" x14ac:dyDescent="0.25">
      <c r="A1211" s="53"/>
      <c r="H1211" s="203"/>
      <c r="I1211" s="57"/>
      <c r="K1211" s="58"/>
      <c r="L1211" s="59"/>
      <c r="N1211" s="59"/>
      <c r="O1211" s="61"/>
      <c r="P1211" s="55"/>
      <c r="Q1211" s="57"/>
      <c r="R1211" s="62"/>
      <c r="T1211" s="63"/>
      <c r="U1211" s="123">
        <f>([1]!Contratacion2023[[#This Row],[FECHA FINALIZACION INICIAL]]-[1]!Contratacion2023[[#This Row],[FECHA DE INICIO (SECOP)]])/30</f>
        <v>0</v>
      </c>
      <c r="V1211" s="64"/>
      <c r="W1211" s="27"/>
      <c r="X1211" s="65"/>
      <c r="Y1211" s="65"/>
      <c r="Z1211" s="66"/>
      <c r="AA1211" s="67"/>
      <c r="AB1211" s="67"/>
      <c r="AC1211" s="68"/>
      <c r="AD1211" s="67"/>
      <c r="AE1211" s="72"/>
      <c r="AF1211" s="34"/>
      <c r="AG1211" s="69"/>
      <c r="AH1211" s="37"/>
      <c r="AI1211" s="37"/>
      <c r="AJ1211" s="37"/>
      <c r="AM1211" s="38"/>
      <c r="AN1211" s="38"/>
      <c r="AO1211" s="38"/>
      <c r="AQ1211" s="145"/>
      <c r="AR1211" s="72"/>
      <c r="AS1211" s="145"/>
      <c r="AX1211" s="75">
        <f>IF([1]!Contratacion2023[[#This Row],[ADICIÓN/PRÓRROGA]]="NO","N/A",[1]!Contratacion2023[[#This Row],[FECHA FIN PRORROGA]])</f>
        <v>0</v>
      </c>
      <c r="BB1211" s="283"/>
      <c r="BE1211" s="64">
        <f>[1]!Contratacion2023[[#This Row],[VALOR TOTAL DEL CONTRATO]]-[1]!Contratacion2023[[#This Row],[VALOR VIGENTE]]</f>
        <v>0</v>
      </c>
      <c r="BJ1211" s="51"/>
      <c r="BL1211" s="73"/>
      <c r="BM1211" s="51"/>
    </row>
    <row r="1212" spans="1:65" x14ac:dyDescent="0.25">
      <c r="A1212" s="53"/>
      <c r="H1212" s="203"/>
      <c r="I1212" s="57"/>
      <c r="K1212" s="58"/>
      <c r="L1212" s="59"/>
      <c r="N1212" s="59"/>
      <c r="O1212" s="61"/>
      <c r="P1212" s="55"/>
      <c r="Q1212" s="57"/>
      <c r="R1212" s="62"/>
      <c r="T1212" s="63"/>
      <c r="U1212" s="123">
        <f>([1]!Contratacion2023[[#This Row],[FECHA FINALIZACION INICIAL]]-[1]!Contratacion2023[[#This Row],[FECHA DE INICIO (SECOP)]])/30</f>
        <v>0</v>
      </c>
      <c r="V1212" s="64"/>
      <c r="W1212" s="27"/>
      <c r="X1212" s="65"/>
      <c r="Y1212" s="65"/>
      <c r="Z1212" s="66"/>
      <c r="AA1212" s="67"/>
      <c r="AB1212" s="67"/>
      <c r="AC1212" s="68"/>
      <c r="AD1212" s="67"/>
      <c r="AE1212" s="72"/>
      <c r="AF1212" s="34"/>
      <c r="AG1212" s="69"/>
      <c r="AH1212" s="37"/>
      <c r="AI1212" s="37"/>
      <c r="AJ1212" s="37"/>
      <c r="AM1212" s="38"/>
      <c r="AN1212" s="38"/>
      <c r="AO1212" s="38"/>
      <c r="AQ1212" s="145"/>
      <c r="AR1212" s="72"/>
      <c r="AS1212" s="145"/>
      <c r="AX1212" s="75">
        <f>IF([1]!Contratacion2023[[#This Row],[ADICIÓN/PRÓRROGA]]="NO","N/A",[1]!Contratacion2023[[#This Row],[FECHA FIN PRORROGA]])</f>
        <v>0</v>
      </c>
      <c r="BB1212" s="283"/>
      <c r="BE1212" s="64">
        <f>[1]!Contratacion2023[[#This Row],[VALOR TOTAL DEL CONTRATO]]-[1]!Contratacion2023[[#This Row],[VALOR VIGENTE]]</f>
        <v>0</v>
      </c>
      <c r="BJ1212" s="51"/>
      <c r="BL1212" s="73"/>
      <c r="BM1212" s="51"/>
    </row>
    <row r="1213" spans="1:65" x14ac:dyDescent="0.25">
      <c r="A1213" s="53"/>
      <c r="H1213" s="203"/>
      <c r="I1213" s="57"/>
      <c r="K1213" s="58"/>
      <c r="L1213" s="59"/>
      <c r="N1213" s="59"/>
      <c r="O1213" s="61"/>
      <c r="P1213" s="55"/>
      <c r="Q1213" s="57"/>
      <c r="R1213" s="62"/>
      <c r="T1213" s="63"/>
      <c r="U1213" s="123">
        <f>([1]!Contratacion2023[[#This Row],[FECHA FINALIZACION INICIAL]]-[1]!Contratacion2023[[#This Row],[FECHA DE INICIO (SECOP)]])/30</f>
        <v>0</v>
      </c>
      <c r="V1213" s="64"/>
      <c r="W1213" s="27"/>
      <c r="X1213" s="65"/>
      <c r="Y1213" s="65"/>
      <c r="Z1213" s="66"/>
      <c r="AA1213" s="67"/>
      <c r="AB1213" s="67"/>
      <c r="AC1213" s="68"/>
      <c r="AD1213" s="67"/>
      <c r="AE1213" s="72"/>
      <c r="AF1213" s="34"/>
      <c r="AG1213" s="69"/>
      <c r="AH1213" s="37"/>
      <c r="AI1213" s="37"/>
      <c r="AJ1213" s="37"/>
      <c r="AM1213" s="38"/>
      <c r="AN1213" s="38"/>
      <c r="AO1213" s="38"/>
      <c r="AQ1213" s="145"/>
      <c r="AR1213" s="72"/>
      <c r="AS1213" s="145"/>
      <c r="AX1213" s="75">
        <f>IF([1]!Contratacion2023[[#This Row],[ADICIÓN/PRÓRROGA]]="NO","N/A",[1]!Contratacion2023[[#This Row],[FECHA FIN PRORROGA]])</f>
        <v>0</v>
      </c>
      <c r="BB1213" s="283"/>
      <c r="BE1213" s="64">
        <f>[1]!Contratacion2023[[#This Row],[VALOR TOTAL DEL CONTRATO]]-[1]!Contratacion2023[[#This Row],[VALOR VIGENTE]]</f>
        <v>0</v>
      </c>
      <c r="BJ1213" s="51"/>
      <c r="BL1213" s="73"/>
      <c r="BM1213" s="51"/>
    </row>
    <row r="1214" spans="1:65" x14ac:dyDescent="0.25">
      <c r="A1214" s="53"/>
      <c r="H1214" s="203"/>
      <c r="I1214" s="57"/>
      <c r="K1214" s="58"/>
      <c r="L1214" s="59"/>
      <c r="N1214" s="59"/>
      <c r="O1214" s="61"/>
      <c r="P1214" s="55"/>
      <c r="Q1214" s="57"/>
      <c r="R1214" s="62"/>
      <c r="T1214" s="63"/>
      <c r="U1214" s="123">
        <f>([1]!Contratacion2023[[#This Row],[FECHA FINALIZACION INICIAL]]-[1]!Contratacion2023[[#This Row],[FECHA DE INICIO (SECOP)]])/30</f>
        <v>0</v>
      </c>
      <c r="V1214" s="64"/>
      <c r="W1214" s="27"/>
      <c r="X1214" s="65"/>
      <c r="Y1214" s="65"/>
      <c r="Z1214" s="66"/>
      <c r="AA1214" s="67"/>
      <c r="AB1214" s="67"/>
      <c r="AC1214" s="68"/>
      <c r="AD1214" s="67"/>
      <c r="AE1214" s="72"/>
      <c r="AF1214" s="34"/>
      <c r="AG1214" s="69"/>
      <c r="AH1214" s="37"/>
      <c r="AI1214" s="37"/>
      <c r="AJ1214" s="37"/>
      <c r="AM1214" s="38"/>
      <c r="AN1214" s="38"/>
      <c r="AO1214" s="38"/>
      <c r="AQ1214" s="145"/>
      <c r="AR1214" s="72"/>
      <c r="AS1214" s="145"/>
      <c r="AX1214" s="75">
        <f>IF([1]!Contratacion2023[[#This Row],[ADICIÓN/PRÓRROGA]]="NO","N/A",[1]!Contratacion2023[[#This Row],[FECHA FIN PRORROGA]])</f>
        <v>0</v>
      </c>
      <c r="BB1214" s="283"/>
      <c r="BE1214" s="64">
        <f>[1]!Contratacion2023[[#This Row],[VALOR TOTAL DEL CONTRATO]]-[1]!Contratacion2023[[#This Row],[VALOR VIGENTE]]</f>
        <v>0</v>
      </c>
      <c r="BJ1214" s="51"/>
      <c r="BL1214" s="73"/>
      <c r="BM1214" s="51"/>
    </row>
    <row r="1215" spans="1:65" x14ac:dyDescent="0.25">
      <c r="A1215" s="53"/>
      <c r="H1215" s="203"/>
      <c r="I1215" s="57"/>
      <c r="K1215" s="58"/>
      <c r="L1215" s="59"/>
      <c r="N1215" s="59"/>
      <c r="O1215" s="61"/>
      <c r="P1215" s="55"/>
      <c r="Q1215" s="57"/>
      <c r="R1215" s="62"/>
      <c r="T1215" s="63"/>
      <c r="U1215" s="123">
        <f>([1]!Contratacion2023[[#This Row],[FECHA FINALIZACION INICIAL]]-[1]!Contratacion2023[[#This Row],[FECHA DE INICIO (SECOP)]])/30</f>
        <v>0</v>
      </c>
      <c r="V1215" s="64"/>
      <c r="W1215" s="27"/>
      <c r="X1215" s="65"/>
      <c r="Y1215" s="65"/>
      <c r="Z1215" s="66"/>
      <c r="AA1215" s="67"/>
      <c r="AB1215" s="67"/>
      <c r="AC1215" s="68"/>
      <c r="AD1215" s="67"/>
      <c r="AE1215" s="72"/>
      <c r="AF1215" s="34"/>
      <c r="AG1215" s="69"/>
      <c r="AH1215" s="37"/>
      <c r="AI1215" s="37"/>
      <c r="AJ1215" s="37"/>
      <c r="AM1215" s="38"/>
      <c r="AN1215" s="38"/>
      <c r="AO1215" s="38"/>
      <c r="AQ1215" s="145"/>
      <c r="AR1215" s="72"/>
      <c r="AS1215" s="145"/>
      <c r="AX1215" s="75">
        <f>IF([1]!Contratacion2023[[#This Row],[ADICIÓN/PRÓRROGA]]="NO","N/A",[1]!Contratacion2023[[#This Row],[FECHA FIN PRORROGA]])</f>
        <v>0</v>
      </c>
      <c r="BB1215" s="283"/>
      <c r="BE1215" s="64">
        <f>[1]!Contratacion2023[[#This Row],[VALOR TOTAL DEL CONTRATO]]-[1]!Contratacion2023[[#This Row],[VALOR VIGENTE]]</f>
        <v>0</v>
      </c>
      <c r="BJ1215" s="51"/>
      <c r="BL1215" s="73"/>
      <c r="BM1215" s="51"/>
    </row>
    <row r="1216" spans="1:65" x14ac:dyDescent="0.25">
      <c r="A1216" s="53"/>
      <c r="H1216" s="203"/>
      <c r="I1216" s="57"/>
      <c r="K1216" s="58"/>
      <c r="L1216" s="59"/>
      <c r="N1216" s="59"/>
      <c r="O1216" s="61"/>
      <c r="P1216" s="55"/>
      <c r="Q1216" s="57"/>
      <c r="R1216" s="62"/>
      <c r="T1216" s="63"/>
      <c r="U1216" s="123">
        <f>([1]!Contratacion2023[[#This Row],[FECHA FINALIZACION INICIAL]]-[1]!Contratacion2023[[#This Row],[FECHA DE INICIO (SECOP)]])/30</f>
        <v>0</v>
      </c>
      <c r="V1216" s="64"/>
      <c r="W1216" s="27"/>
      <c r="X1216" s="65"/>
      <c r="Y1216" s="65"/>
      <c r="Z1216" s="66"/>
      <c r="AA1216" s="67"/>
      <c r="AB1216" s="67"/>
      <c r="AC1216" s="68"/>
      <c r="AD1216" s="67"/>
      <c r="AE1216" s="72"/>
      <c r="AF1216" s="34"/>
      <c r="AG1216" s="69"/>
      <c r="AH1216" s="37"/>
      <c r="AI1216" s="37"/>
      <c r="AJ1216" s="37"/>
      <c r="AM1216" s="38"/>
      <c r="AN1216" s="38"/>
      <c r="AO1216" s="38"/>
      <c r="AQ1216" s="145"/>
      <c r="AR1216" s="72"/>
      <c r="AS1216" s="145"/>
      <c r="AX1216" s="75">
        <f>IF([1]!Contratacion2023[[#This Row],[ADICIÓN/PRÓRROGA]]="NO","N/A",[1]!Contratacion2023[[#This Row],[FECHA FIN PRORROGA]])</f>
        <v>0</v>
      </c>
      <c r="BB1216" s="283"/>
      <c r="BE1216" s="64">
        <f>[1]!Contratacion2023[[#This Row],[VALOR TOTAL DEL CONTRATO]]-[1]!Contratacion2023[[#This Row],[VALOR VIGENTE]]</f>
        <v>0</v>
      </c>
      <c r="BJ1216" s="51"/>
      <c r="BL1216" s="73"/>
      <c r="BM1216" s="51"/>
    </row>
    <row r="1217" spans="1:65" x14ac:dyDescent="0.25">
      <c r="A1217" s="53"/>
      <c r="H1217" s="203"/>
      <c r="I1217" s="57"/>
      <c r="K1217" s="58"/>
      <c r="L1217" s="59"/>
      <c r="N1217" s="59"/>
      <c r="O1217" s="61"/>
      <c r="P1217" s="55"/>
      <c r="Q1217" s="57"/>
      <c r="R1217" s="62"/>
      <c r="T1217" s="63"/>
      <c r="U1217" s="123">
        <f>([1]!Contratacion2023[[#This Row],[FECHA FINALIZACION INICIAL]]-[1]!Contratacion2023[[#This Row],[FECHA DE INICIO (SECOP)]])/30</f>
        <v>0</v>
      </c>
      <c r="V1217" s="64"/>
      <c r="W1217" s="27"/>
      <c r="X1217" s="65"/>
      <c r="Y1217" s="65"/>
      <c r="Z1217" s="66"/>
      <c r="AA1217" s="67"/>
      <c r="AB1217" s="67"/>
      <c r="AC1217" s="68"/>
      <c r="AD1217" s="67"/>
      <c r="AE1217" s="72"/>
      <c r="AF1217" s="34"/>
      <c r="AG1217" s="69"/>
      <c r="AH1217" s="37"/>
      <c r="AI1217" s="37"/>
      <c r="AJ1217" s="37"/>
      <c r="AM1217" s="38"/>
      <c r="AN1217" s="38"/>
      <c r="AO1217" s="38"/>
      <c r="AQ1217" s="145"/>
      <c r="AR1217" s="72"/>
      <c r="AS1217" s="145"/>
      <c r="AX1217" s="75">
        <f>IF([1]!Contratacion2023[[#This Row],[ADICIÓN/PRÓRROGA]]="NO","N/A",[1]!Contratacion2023[[#This Row],[FECHA FIN PRORROGA]])</f>
        <v>0</v>
      </c>
      <c r="BB1217" s="283"/>
      <c r="BE1217" s="64">
        <f>[1]!Contratacion2023[[#This Row],[VALOR TOTAL DEL CONTRATO]]-[1]!Contratacion2023[[#This Row],[VALOR VIGENTE]]</f>
        <v>0</v>
      </c>
      <c r="BJ1217" s="51"/>
      <c r="BL1217" s="73"/>
      <c r="BM1217" s="51"/>
    </row>
    <row r="1218" spans="1:65" x14ac:dyDescent="0.25">
      <c r="A1218" s="53"/>
      <c r="H1218" s="203"/>
      <c r="I1218" s="57"/>
      <c r="K1218" s="58"/>
      <c r="L1218" s="59"/>
      <c r="N1218" s="59"/>
      <c r="O1218" s="61"/>
      <c r="P1218" s="55"/>
      <c r="Q1218" s="57"/>
      <c r="R1218" s="62"/>
      <c r="T1218" s="63"/>
      <c r="U1218" s="123">
        <f>([1]!Contratacion2023[[#This Row],[FECHA FINALIZACION INICIAL]]-[1]!Contratacion2023[[#This Row],[FECHA DE INICIO (SECOP)]])/30</f>
        <v>0</v>
      </c>
      <c r="V1218" s="64"/>
      <c r="W1218" s="27"/>
      <c r="X1218" s="65"/>
      <c r="Y1218" s="65"/>
      <c r="Z1218" s="66"/>
      <c r="AA1218" s="67"/>
      <c r="AB1218" s="67"/>
      <c r="AC1218" s="68"/>
      <c r="AD1218" s="67"/>
      <c r="AE1218" s="72"/>
      <c r="AF1218" s="34"/>
      <c r="AG1218" s="69"/>
      <c r="AH1218" s="37"/>
      <c r="AI1218" s="37"/>
      <c r="AJ1218" s="37"/>
      <c r="AM1218" s="38"/>
      <c r="AN1218" s="38"/>
      <c r="AO1218" s="38"/>
      <c r="AQ1218" s="145"/>
      <c r="AR1218" s="72"/>
      <c r="AS1218" s="145"/>
      <c r="AX1218" s="75">
        <f>IF([1]!Contratacion2023[[#This Row],[ADICIÓN/PRÓRROGA]]="NO","N/A",[1]!Contratacion2023[[#This Row],[FECHA FIN PRORROGA]])</f>
        <v>0</v>
      </c>
      <c r="BB1218" s="283"/>
      <c r="BE1218" s="64">
        <f>[1]!Contratacion2023[[#This Row],[VALOR TOTAL DEL CONTRATO]]-[1]!Contratacion2023[[#This Row],[VALOR VIGENTE]]</f>
        <v>0</v>
      </c>
      <c r="BJ1218" s="51"/>
      <c r="BL1218" s="73"/>
      <c r="BM1218" s="51"/>
    </row>
    <row r="1219" spans="1:65" x14ac:dyDescent="0.25">
      <c r="A1219" s="53"/>
      <c r="H1219" s="203"/>
      <c r="I1219" s="57"/>
      <c r="K1219" s="58"/>
      <c r="L1219" s="59"/>
      <c r="N1219" s="59"/>
      <c r="O1219" s="61"/>
      <c r="P1219" s="55"/>
      <c r="Q1219" s="57"/>
      <c r="R1219" s="62"/>
      <c r="T1219" s="63"/>
      <c r="U1219" s="123">
        <f>([1]!Contratacion2023[[#This Row],[FECHA FINALIZACION INICIAL]]-[1]!Contratacion2023[[#This Row],[FECHA DE INICIO (SECOP)]])/30</f>
        <v>0</v>
      </c>
      <c r="V1219" s="64"/>
      <c r="W1219" s="27"/>
      <c r="X1219" s="65"/>
      <c r="Y1219" s="65"/>
      <c r="Z1219" s="66"/>
      <c r="AA1219" s="67"/>
      <c r="AB1219" s="67"/>
      <c r="AC1219" s="68"/>
      <c r="AD1219" s="67"/>
      <c r="AE1219" s="72"/>
      <c r="AF1219" s="34"/>
      <c r="AG1219" s="69"/>
      <c r="AH1219" s="37"/>
      <c r="AI1219" s="37"/>
      <c r="AJ1219" s="37"/>
      <c r="AM1219" s="38"/>
      <c r="AN1219" s="38"/>
      <c r="AO1219" s="38"/>
      <c r="AQ1219" s="145"/>
      <c r="AR1219" s="72"/>
      <c r="AS1219" s="145"/>
      <c r="AX1219" s="75">
        <f>IF([1]!Contratacion2023[[#This Row],[ADICIÓN/PRÓRROGA]]="NO","N/A",[1]!Contratacion2023[[#This Row],[FECHA FIN PRORROGA]])</f>
        <v>0</v>
      </c>
      <c r="BB1219" s="283"/>
      <c r="BE1219" s="64">
        <f>[1]!Contratacion2023[[#This Row],[VALOR TOTAL DEL CONTRATO]]-[1]!Contratacion2023[[#This Row],[VALOR VIGENTE]]</f>
        <v>0</v>
      </c>
      <c r="BJ1219" s="51"/>
      <c r="BL1219" s="73"/>
      <c r="BM1219" s="51"/>
    </row>
    <row r="1220" spans="1:65" x14ac:dyDescent="0.25">
      <c r="A1220" s="53"/>
      <c r="H1220" s="203"/>
      <c r="I1220" s="57"/>
      <c r="K1220" s="58"/>
      <c r="L1220" s="59"/>
      <c r="N1220" s="59"/>
      <c r="O1220" s="61"/>
      <c r="P1220" s="55"/>
      <c r="Q1220" s="57"/>
      <c r="R1220" s="62"/>
      <c r="T1220" s="63"/>
      <c r="U1220" s="123">
        <f>([1]!Contratacion2023[[#This Row],[FECHA FINALIZACION INICIAL]]-[1]!Contratacion2023[[#This Row],[FECHA DE INICIO (SECOP)]])/30</f>
        <v>0</v>
      </c>
      <c r="V1220" s="64"/>
      <c r="W1220" s="27"/>
      <c r="X1220" s="65"/>
      <c r="Y1220" s="65"/>
      <c r="Z1220" s="66"/>
      <c r="AA1220" s="67"/>
      <c r="AB1220" s="67"/>
      <c r="AC1220" s="68"/>
      <c r="AD1220" s="67"/>
      <c r="AE1220" s="72"/>
      <c r="AF1220" s="34"/>
      <c r="AG1220" s="69"/>
      <c r="AH1220" s="37"/>
      <c r="AI1220" s="37"/>
      <c r="AJ1220" s="37"/>
      <c r="AM1220" s="38"/>
      <c r="AN1220" s="38"/>
      <c r="AO1220" s="38"/>
      <c r="AQ1220" s="145"/>
      <c r="AR1220" s="72"/>
      <c r="AS1220" s="145"/>
      <c r="AX1220" s="75">
        <f>IF([1]!Contratacion2023[[#This Row],[ADICIÓN/PRÓRROGA]]="NO","N/A",[1]!Contratacion2023[[#This Row],[FECHA FIN PRORROGA]])</f>
        <v>0</v>
      </c>
      <c r="BB1220" s="283"/>
      <c r="BE1220" s="64">
        <f>[1]!Contratacion2023[[#This Row],[VALOR TOTAL DEL CONTRATO]]-[1]!Contratacion2023[[#This Row],[VALOR VIGENTE]]</f>
        <v>0</v>
      </c>
      <c r="BJ1220" s="51"/>
      <c r="BL1220" s="73"/>
      <c r="BM1220" s="51"/>
    </row>
    <row r="1221" spans="1:65" x14ac:dyDescent="0.25">
      <c r="A1221" s="53"/>
      <c r="H1221" s="203"/>
      <c r="I1221" s="57"/>
      <c r="K1221" s="58"/>
      <c r="L1221" s="59"/>
      <c r="N1221" s="59"/>
      <c r="O1221" s="61"/>
      <c r="P1221" s="55"/>
      <c r="Q1221" s="57"/>
      <c r="R1221" s="62"/>
      <c r="T1221" s="63"/>
      <c r="U1221" s="123">
        <f>([1]!Contratacion2023[[#This Row],[FECHA FINALIZACION INICIAL]]-[1]!Contratacion2023[[#This Row],[FECHA DE INICIO (SECOP)]])/30</f>
        <v>0</v>
      </c>
      <c r="V1221" s="64"/>
      <c r="W1221" s="27"/>
      <c r="X1221" s="65"/>
      <c r="Y1221" s="65"/>
      <c r="Z1221" s="66"/>
      <c r="AA1221" s="67"/>
      <c r="AB1221" s="67"/>
      <c r="AC1221" s="68"/>
      <c r="AD1221" s="67"/>
      <c r="AE1221" s="72"/>
      <c r="AF1221" s="34"/>
      <c r="AG1221" s="69"/>
      <c r="AH1221" s="37"/>
      <c r="AI1221" s="37"/>
      <c r="AJ1221" s="37"/>
      <c r="AM1221" s="38"/>
      <c r="AN1221" s="38"/>
      <c r="AO1221" s="38"/>
      <c r="AQ1221" s="145"/>
      <c r="AR1221" s="72"/>
      <c r="AS1221" s="145"/>
      <c r="AX1221" s="75">
        <f>IF([1]!Contratacion2023[[#This Row],[ADICIÓN/PRÓRROGA]]="NO","N/A",[1]!Contratacion2023[[#This Row],[FECHA FIN PRORROGA]])</f>
        <v>0</v>
      </c>
      <c r="BB1221" s="283"/>
      <c r="BE1221" s="64">
        <f>[1]!Contratacion2023[[#This Row],[VALOR TOTAL DEL CONTRATO]]-[1]!Contratacion2023[[#This Row],[VALOR VIGENTE]]</f>
        <v>0</v>
      </c>
      <c r="BJ1221" s="51"/>
      <c r="BL1221" s="73"/>
      <c r="BM1221" s="51"/>
    </row>
    <row r="1222" spans="1:65" x14ac:dyDescent="0.25">
      <c r="A1222" s="53"/>
      <c r="H1222" s="203"/>
      <c r="I1222" s="57"/>
      <c r="K1222" s="58"/>
      <c r="L1222" s="59"/>
      <c r="N1222" s="59"/>
      <c r="O1222" s="61"/>
      <c r="P1222" s="55"/>
      <c r="Q1222" s="57"/>
      <c r="R1222" s="62"/>
      <c r="T1222" s="63"/>
      <c r="U1222" s="123">
        <f>([1]!Contratacion2023[[#This Row],[FECHA FINALIZACION INICIAL]]-[1]!Contratacion2023[[#This Row],[FECHA DE INICIO (SECOP)]])/30</f>
        <v>0</v>
      </c>
      <c r="V1222" s="64"/>
      <c r="W1222" s="27"/>
      <c r="X1222" s="65"/>
      <c r="Y1222" s="65"/>
      <c r="Z1222" s="66"/>
      <c r="AA1222" s="67"/>
      <c r="AB1222" s="67"/>
      <c r="AC1222" s="68"/>
      <c r="AD1222" s="67"/>
      <c r="AE1222" s="72"/>
      <c r="AF1222" s="34"/>
      <c r="AG1222" s="69"/>
      <c r="AH1222" s="37"/>
      <c r="AI1222" s="37"/>
      <c r="AJ1222" s="37"/>
      <c r="AM1222" s="38"/>
      <c r="AN1222" s="38"/>
      <c r="AO1222" s="38"/>
      <c r="AQ1222" s="145"/>
      <c r="AR1222" s="72"/>
      <c r="AS1222" s="145"/>
      <c r="AX1222" s="75">
        <f>IF([1]!Contratacion2023[[#This Row],[ADICIÓN/PRÓRROGA]]="NO","N/A",[1]!Contratacion2023[[#This Row],[FECHA FIN PRORROGA]])</f>
        <v>0</v>
      </c>
      <c r="BB1222" s="283"/>
      <c r="BE1222" s="64">
        <f>[1]!Contratacion2023[[#This Row],[VALOR TOTAL DEL CONTRATO]]-[1]!Contratacion2023[[#This Row],[VALOR VIGENTE]]</f>
        <v>0</v>
      </c>
      <c r="BJ1222" s="51"/>
      <c r="BL1222" s="73"/>
      <c r="BM1222" s="51"/>
    </row>
    <row r="1223" spans="1:65" x14ac:dyDescent="0.25">
      <c r="A1223" s="53"/>
      <c r="H1223" s="203"/>
      <c r="I1223" s="57"/>
      <c r="K1223" s="58"/>
      <c r="L1223" s="59"/>
      <c r="N1223" s="59"/>
      <c r="O1223" s="61"/>
      <c r="P1223" s="55"/>
      <c r="Q1223" s="57"/>
      <c r="R1223" s="62"/>
      <c r="T1223" s="63"/>
      <c r="U1223" s="123">
        <f>([1]!Contratacion2023[[#This Row],[FECHA FINALIZACION INICIAL]]-[1]!Contratacion2023[[#This Row],[FECHA DE INICIO (SECOP)]])/30</f>
        <v>0</v>
      </c>
      <c r="V1223" s="64"/>
      <c r="W1223" s="27"/>
      <c r="X1223" s="65"/>
      <c r="Y1223" s="65"/>
      <c r="Z1223" s="66"/>
      <c r="AA1223" s="67"/>
      <c r="AB1223" s="67"/>
      <c r="AC1223" s="68"/>
      <c r="AD1223" s="67"/>
      <c r="AE1223" s="72"/>
      <c r="AF1223" s="34"/>
      <c r="AG1223" s="69"/>
      <c r="AH1223" s="37"/>
      <c r="AI1223" s="37"/>
      <c r="AJ1223" s="37"/>
      <c r="AM1223" s="38"/>
      <c r="AN1223" s="38"/>
      <c r="AO1223" s="38"/>
      <c r="AQ1223" s="145"/>
      <c r="AR1223" s="72"/>
      <c r="AS1223" s="145"/>
      <c r="AX1223" s="75">
        <f>IF([1]!Contratacion2023[[#This Row],[ADICIÓN/PRÓRROGA]]="NO","N/A",[1]!Contratacion2023[[#This Row],[FECHA FIN PRORROGA]])</f>
        <v>0</v>
      </c>
      <c r="BB1223" s="283"/>
      <c r="BE1223" s="64">
        <f>[1]!Contratacion2023[[#This Row],[VALOR TOTAL DEL CONTRATO]]-[1]!Contratacion2023[[#This Row],[VALOR VIGENTE]]</f>
        <v>0</v>
      </c>
      <c r="BJ1223" s="51"/>
      <c r="BL1223" s="73"/>
      <c r="BM1223" s="51"/>
    </row>
    <row r="1224" spans="1:65" x14ac:dyDescent="0.25">
      <c r="A1224" s="53"/>
      <c r="H1224" s="203"/>
      <c r="I1224" s="57"/>
      <c r="K1224" s="58"/>
      <c r="L1224" s="59"/>
      <c r="N1224" s="59"/>
      <c r="O1224" s="61"/>
      <c r="P1224" s="55"/>
      <c r="Q1224" s="57"/>
      <c r="R1224" s="62"/>
      <c r="T1224" s="63"/>
      <c r="U1224" s="123">
        <f>([1]!Contratacion2023[[#This Row],[FECHA FINALIZACION INICIAL]]-[1]!Contratacion2023[[#This Row],[FECHA DE INICIO (SECOP)]])/30</f>
        <v>0</v>
      </c>
      <c r="V1224" s="64"/>
      <c r="W1224" s="27"/>
      <c r="X1224" s="65"/>
      <c r="Y1224" s="65"/>
      <c r="Z1224" s="66"/>
      <c r="AA1224" s="67"/>
      <c r="AB1224" s="67"/>
      <c r="AC1224" s="68"/>
      <c r="AD1224" s="67"/>
      <c r="AE1224" s="72"/>
      <c r="AF1224" s="34"/>
      <c r="AG1224" s="69"/>
      <c r="AH1224" s="37"/>
      <c r="AI1224" s="37"/>
      <c r="AJ1224" s="37"/>
      <c r="AM1224" s="38"/>
      <c r="AN1224" s="38"/>
      <c r="AO1224" s="38"/>
      <c r="AQ1224" s="145"/>
      <c r="AR1224" s="72"/>
      <c r="AS1224" s="145"/>
      <c r="AX1224" s="75">
        <f>IF([1]!Contratacion2023[[#This Row],[ADICIÓN/PRÓRROGA]]="NO","N/A",[1]!Contratacion2023[[#This Row],[FECHA FIN PRORROGA]])</f>
        <v>0</v>
      </c>
      <c r="BB1224" s="283"/>
      <c r="BE1224" s="64">
        <f>[1]!Contratacion2023[[#This Row],[VALOR TOTAL DEL CONTRATO]]-[1]!Contratacion2023[[#This Row],[VALOR VIGENTE]]</f>
        <v>0</v>
      </c>
      <c r="BJ1224" s="51"/>
      <c r="BL1224" s="73"/>
      <c r="BM1224" s="51"/>
    </row>
    <row r="1225" spans="1:65" x14ac:dyDescent="0.25">
      <c r="A1225" s="53"/>
      <c r="H1225" s="203"/>
      <c r="I1225" s="57"/>
      <c r="K1225" s="58"/>
      <c r="L1225" s="59"/>
      <c r="N1225" s="59"/>
      <c r="O1225" s="61"/>
      <c r="P1225" s="55"/>
      <c r="Q1225" s="57"/>
      <c r="R1225" s="62"/>
      <c r="T1225" s="63"/>
      <c r="U1225" s="123">
        <f>([1]!Contratacion2023[[#This Row],[FECHA FINALIZACION INICIAL]]-[1]!Contratacion2023[[#This Row],[FECHA DE INICIO (SECOP)]])/30</f>
        <v>0</v>
      </c>
      <c r="V1225" s="64"/>
      <c r="W1225" s="27"/>
      <c r="X1225" s="65"/>
      <c r="Y1225" s="65"/>
      <c r="Z1225" s="66"/>
      <c r="AA1225" s="67"/>
      <c r="AB1225" s="67"/>
      <c r="AC1225" s="68"/>
      <c r="AD1225" s="67"/>
      <c r="AE1225" s="72"/>
      <c r="AF1225" s="34"/>
      <c r="AG1225" s="69"/>
      <c r="AH1225" s="37"/>
      <c r="AI1225" s="37"/>
      <c r="AJ1225" s="37"/>
      <c r="AM1225" s="38"/>
      <c r="AN1225" s="38"/>
      <c r="AO1225" s="38"/>
      <c r="AQ1225" s="145"/>
      <c r="AR1225" s="72"/>
      <c r="AS1225" s="145"/>
      <c r="AX1225" s="75">
        <f>IF([1]!Contratacion2023[[#This Row],[ADICIÓN/PRÓRROGA]]="NO","N/A",[1]!Contratacion2023[[#This Row],[FECHA FIN PRORROGA]])</f>
        <v>0</v>
      </c>
      <c r="BB1225" s="283"/>
      <c r="BE1225" s="64">
        <f>[1]!Contratacion2023[[#This Row],[VALOR TOTAL DEL CONTRATO]]-[1]!Contratacion2023[[#This Row],[VALOR VIGENTE]]</f>
        <v>0</v>
      </c>
      <c r="BJ1225" s="51"/>
      <c r="BL1225" s="73"/>
      <c r="BM1225" s="51"/>
    </row>
    <row r="1226" spans="1:65" x14ac:dyDescent="0.25">
      <c r="A1226" s="53"/>
      <c r="H1226" s="203"/>
      <c r="I1226" s="57"/>
      <c r="K1226" s="58"/>
      <c r="L1226" s="59"/>
      <c r="N1226" s="59"/>
      <c r="O1226" s="61"/>
      <c r="P1226" s="55"/>
      <c r="Q1226" s="57"/>
      <c r="R1226" s="62"/>
      <c r="T1226" s="63"/>
      <c r="U1226" s="123">
        <f>([1]!Contratacion2023[[#This Row],[FECHA FINALIZACION INICIAL]]-[1]!Contratacion2023[[#This Row],[FECHA DE INICIO (SECOP)]])/30</f>
        <v>0</v>
      </c>
      <c r="V1226" s="64"/>
      <c r="W1226" s="27"/>
      <c r="X1226" s="65"/>
      <c r="Y1226" s="65"/>
      <c r="Z1226" s="66"/>
      <c r="AA1226" s="67"/>
      <c r="AB1226" s="67"/>
      <c r="AC1226" s="68"/>
      <c r="AD1226" s="67"/>
      <c r="AE1226" s="72"/>
      <c r="AF1226" s="34"/>
      <c r="AG1226" s="69"/>
      <c r="AH1226" s="37"/>
      <c r="AI1226" s="37"/>
      <c r="AJ1226" s="37"/>
      <c r="AM1226" s="38"/>
      <c r="AN1226" s="38"/>
      <c r="AO1226" s="38"/>
      <c r="AQ1226" s="145"/>
      <c r="AR1226" s="72"/>
      <c r="AS1226" s="145"/>
      <c r="AX1226" s="75">
        <f>IF([1]!Contratacion2023[[#This Row],[ADICIÓN/PRÓRROGA]]="NO","N/A",[1]!Contratacion2023[[#This Row],[FECHA FIN PRORROGA]])</f>
        <v>0</v>
      </c>
      <c r="BB1226" s="283"/>
      <c r="BE1226" s="64">
        <f>[1]!Contratacion2023[[#This Row],[VALOR TOTAL DEL CONTRATO]]-[1]!Contratacion2023[[#This Row],[VALOR VIGENTE]]</f>
        <v>0</v>
      </c>
      <c r="BJ1226" s="51"/>
      <c r="BL1226" s="73"/>
      <c r="BM1226" s="51"/>
    </row>
    <row r="1227" spans="1:65" x14ac:dyDescent="0.25">
      <c r="A1227" s="53"/>
      <c r="H1227" s="203"/>
      <c r="I1227" s="57"/>
      <c r="K1227" s="58"/>
      <c r="L1227" s="59"/>
      <c r="N1227" s="59"/>
      <c r="O1227" s="61"/>
      <c r="P1227" s="55"/>
      <c r="Q1227" s="57"/>
      <c r="R1227" s="62"/>
      <c r="T1227" s="63"/>
      <c r="U1227" s="123">
        <f>([1]!Contratacion2023[[#This Row],[FECHA FINALIZACION INICIAL]]-[1]!Contratacion2023[[#This Row],[FECHA DE INICIO (SECOP)]])/30</f>
        <v>0</v>
      </c>
      <c r="V1227" s="64"/>
      <c r="W1227" s="27"/>
      <c r="X1227" s="65"/>
      <c r="Y1227" s="65"/>
      <c r="Z1227" s="66"/>
      <c r="AA1227" s="67"/>
      <c r="AB1227" s="67"/>
      <c r="AC1227" s="68"/>
      <c r="AD1227" s="67"/>
      <c r="AE1227" s="72"/>
      <c r="AF1227" s="34"/>
      <c r="AG1227" s="69"/>
      <c r="AH1227" s="37"/>
      <c r="AI1227" s="37"/>
      <c r="AJ1227" s="37"/>
      <c r="AM1227" s="38"/>
      <c r="AN1227" s="38"/>
      <c r="AO1227" s="38"/>
      <c r="AQ1227" s="145"/>
      <c r="AR1227" s="72"/>
      <c r="AS1227" s="145"/>
      <c r="AX1227" s="75">
        <f>IF([1]!Contratacion2023[[#This Row],[ADICIÓN/PRÓRROGA]]="NO","N/A",[1]!Contratacion2023[[#This Row],[FECHA FIN PRORROGA]])</f>
        <v>0</v>
      </c>
      <c r="BB1227" s="283"/>
      <c r="BE1227" s="64">
        <f>[1]!Contratacion2023[[#This Row],[VALOR TOTAL DEL CONTRATO]]-[1]!Contratacion2023[[#This Row],[VALOR VIGENTE]]</f>
        <v>0</v>
      </c>
      <c r="BJ1227" s="51"/>
      <c r="BL1227" s="73"/>
      <c r="BM1227" s="51"/>
    </row>
    <row r="1228" spans="1:65" x14ac:dyDescent="0.25">
      <c r="A1228" s="53"/>
      <c r="H1228" s="203"/>
      <c r="I1228" s="57"/>
      <c r="K1228" s="58"/>
      <c r="L1228" s="59"/>
      <c r="N1228" s="59"/>
      <c r="O1228" s="61"/>
      <c r="P1228" s="55"/>
      <c r="Q1228" s="57"/>
      <c r="R1228" s="62"/>
      <c r="T1228" s="63"/>
      <c r="U1228" s="123">
        <f>([1]!Contratacion2023[[#This Row],[FECHA FINALIZACION INICIAL]]-[1]!Contratacion2023[[#This Row],[FECHA DE INICIO (SECOP)]])/30</f>
        <v>0</v>
      </c>
      <c r="V1228" s="64"/>
      <c r="W1228" s="27"/>
      <c r="X1228" s="65"/>
      <c r="Y1228" s="65"/>
      <c r="Z1228" s="66"/>
      <c r="AA1228" s="67"/>
      <c r="AB1228" s="67"/>
      <c r="AC1228" s="68"/>
      <c r="AD1228" s="67"/>
      <c r="AE1228" s="72"/>
      <c r="AF1228" s="34"/>
      <c r="AG1228" s="69"/>
      <c r="AH1228" s="37"/>
      <c r="AI1228" s="37"/>
      <c r="AJ1228" s="37"/>
      <c r="AM1228" s="38"/>
      <c r="AN1228" s="38"/>
      <c r="AO1228" s="38"/>
      <c r="AQ1228" s="145"/>
      <c r="AR1228" s="72"/>
      <c r="AS1228" s="145"/>
      <c r="AX1228" s="75">
        <f>IF([1]!Contratacion2023[[#This Row],[ADICIÓN/PRÓRROGA]]="NO","N/A",[1]!Contratacion2023[[#This Row],[FECHA FIN PRORROGA]])</f>
        <v>0</v>
      </c>
      <c r="BB1228" s="283"/>
      <c r="BE1228" s="64">
        <f>[1]!Contratacion2023[[#This Row],[VALOR TOTAL DEL CONTRATO]]-[1]!Contratacion2023[[#This Row],[VALOR VIGENTE]]</f>
        <v>0</v>
      </c>
      <c r="BJ1228" s="51"/>
      <c r="BL1228" s="73"/>
      <c r="BM1228" s="51"/>
    </row>
    <row r="1229" spans="1:65" x14ac:dyDescent="0.25">
      <c r="A1229" s="53"/>
      <c r="H1229" s="203"/>
      <c r="I1229" s="57"/>
      <c r="K1229" s="58"/>
      <c r="L1229" s="59"/>
      <c r="N1229" s="59"/>
      <c r="O1229" s="61"/>
      <c r="P1229" s="55"/>
      <c r="Q1229" s="57"/>
      <c r="R1229" s="62"/>
      <c r="T1229" s="63"/>
      <c r="U1229" s="123">
        <f>([1]!Contratacion2023[[#This Row],[FECHA FINALIZACION INICIAL]]-[1]!Contratacion2023[[#This Row],[FECHA DE INICIO (SECOP)]])/30</f>
        <v>0</v>
      </c>
      <c r="V1229" s="64"/>
      <c r="W1229" s="27"/>
      <c r="X1229" s="65"/>
      <c r="Y1229" s="65"/>
      <c r="Z1229" s="66"/>
      <c r="AA1229" s="67"/>
      <c r="AB1229" s="67"/>
      <c r="AC1229" s="68"/>
      <c r="AD1229" s="67"/>
      <c r="AE1229" s="72"/>
      <c r="AF1229" s="34"/>
      <c r="AG1229" s="69"/>
      <c r="AH1229" s="37"/>
      <c r="AI1229" s="37"/>
      <c r="AJ1229" s="37"/>
      <c r="AM1229" s="38"/>
      <c r="AN1229" s="38"/>
      <c r="AO1229" s="38"/>
      <c r="AQ1229" s="145"/>
      <c r="AR1229" s="72"/>
      <c r="AS1229" s="145"/>
      <c r="AX1229" s="75">
        <f>IF([1]!Contratacion2023[[#This Row],[ADICIÓN/PRÓRROGA]]="NO","N/A",[1]!Contratacion2023[[#This Row],[FECHA FIN PRORROGA]])</f>
        <v>0</v>
      </c>
      <c r="BB1229" s="283"/>
      <c r="BE1229" s="64">
        <f>[1]!Contratacion2023[[#This Row],[VALOR TOTAL DEL CONTRATO]]-[1]!Contratacion2023[[#This Row],[VALOR VIGENTE]]</f>
        <v>0</v>
      </c>
      <c r="BJ1229" s="51"/>
      <c r="BL1229" s="73"/>
      <c r="BM1229" s="51"/>
    </row>
    <row r="1230" spans="1:65" x14ac:dyDescent="0.25">
      <c r="A1230" s="53"/>
      <c r="H1230" s="203"/>
      <c r="I1230" s="57"/>
      <c r="K1230" s="58"/>
      <c r="L1230" s="59"/>
      <c r="N1230" s="59"/>
      <c r="O1230" s="61"/>
      <c r="P1230" s="55"/>
      <c r="Q1230" s="57"/>
      <c r="R1230" s="62"/>
      <c r="T1230" s="63"/>
      <c r="U1230" s="123">
        <f>([1]!Contratacion2023[[#This Row],[FECHA FINALIZACION INICIAL]]-[1]!Contratacion2023[[#This Row],[FECHA DE INICIO (SECOP)]])/30</f>
        <v>0</v>
      </c>
      <c r="V1230" s="64"/>
      <c r="W1230" s="27"/>
      <c r="X1230" s="65"/>
      <c r="Y1230" s="65"/>
      <c r="Z1230" s="66"/>
      <c r="AA1230" s="67"/>
      <c r="AB1230" s="67"/>
      <c r="AC1230" s="68"/>
      <c r="AD1230" s="67"/>
      <c r="AE1230" s="72"/>
      <c r="AF1230" s="34"/>
      <c r="AG1230" s="69"/>
      <c r="AH1230" s="37"/>
      <c r="AI1230" s="37"/>
      <c r="AJ1230" s="37"/>
      <c r="AM1230" s="38"/>
      <c r="AN1230" s="38"/>
      <c r="AO1230" s="38"/>
      <c r="AQ1230" s="145"/>
      <c r="AR1230" s="72"/>
      <c r="AS1230" s="145"/>
      <c r="AX1230" s="75">
        <f>IF([1]!Contratacion2023[[#This Row],[ADICIÓN/PRÓRROGA]]="NO","N/A",[1]!Contratacion2023[[#This Row],[FECHA FIN PRORROGA]])</f>
        <v>0</v>
      </c>
      <c r="BB1230" s="283"/>
      <c r="BE1230" s="64">
        <f>[1]!Contratacion2023[[#This Row],[VALOR TOTAL DEL CONTRATO]]-[1]!Contratacion2023[[#This Row],[VALOR VIGENTE]]</f>
        <v>0</v>
      </c>
      <c r="BJ1230" s="51"/>
      <c r="BL1230" s="73"/>
      <c r="BM1230" s="51"/>
    </row>
    <row r="1231" spans="1:65" x14ac:dyDescent="0.25">
      <c r="A1231" s="53"/>
      <c r="H1231" s="203"/>
      <c r="I1231" s="57"/>
      <c r="K1231" s="58"/>
      <c r="L1231" s="59"/>
      <c r="N1231" s="59"/>
      <c r="O1231" s="61"/>
      <c r="P1231" s="55"/>
      <c r="Q1231" s="57"/>
      <c r="R1231" s="62"/>
      <c r="T1231" s="63"/>
      <c r="U1231" s="123">
        <f>([1]!Contratacion2023[[#This Row],[FECHA FINALIZACION INICIAL]]-[1]!Contratacion2023[[#This Row],[FECHA DE INICIO (SECOP)]])/30</f>
        <v>0</v>
      </c>
      <c r="V1231" s="64"/>
      <c r="W1231" s="27"/>
      <c r="X1231" s="65"/>
      <c r="Y1231" s="65"/>
      <c r="Z1231" s="66"/>
      <c r="AA1231" s="67"/>
      <c r="AB1231" s="67"/>
      <c r="AC1231" s="68"/>
      <c r="AD1231" s="67"/>
      <c r="AE1231" s="72"/>
      <c r="AF1231" s="34"/>
      <c r="AG1231" s="69"/>
      <c r="AH1231" s="37"/>
      <c r="AI1231" s="37"/>
      <c r="AJ1231" s="37"/>
      <c r="AM1231" s="38"/>
      <c r="AN1231" s="38"/>
      <c r="AO1231" s="38"/>
      <c r="AQ1231" s="145"/>
      <c r="AR1231" s="72"/>
      <c r="AS1231" s="145"/>
      <c r="AX1231" s="75">
        <f>IF([1]!Contratacion2023[[#This Row],[ADICIÓN/PRÓRROGA]]="NO","N/A",[1]!Contratacion2023[[#This Row],[FECHA FIN PRORROGA]])</f>
        <v>0</v>
      </c>
      <c r="BB1231" s="283"/>
      <c r="BE1231" s="64">
        <f>[1]!Contratacion2023[[#This Row],[VALOR TOTAL DEL CONTRATO]]-[1]!Contratacion2023[[#This Row],[VALOR VIGENTE]]</f>
        <v>0</v>
      </c>
      <c r="BJ1231" s="51"/>
      <c r="BL1231" s="73"/>
      <c r="BM1231" s="51"/>
    </row>
    <row r="1232" spans="1:65" x14ac:dyDescent="0.25">
      <c r="A1232" s="53"/>
      <c r="H1232" s="203"/>
      <c r="I1232" s="57"/>
      <c r="K1232" s="58"/>
      <c r="L1232" s="59"/>
      <c r="N1232" s="59"/>
      <c r="O1232" s="61"/>
      <c r="P1232" s="55"/>
      <c r="Q1232" s="57"/>
      <c r="R1232" s="62"/>
      <c r="T1232" s="63"/>
      <c r="U1232" s="123">
        <f>([1]!Contratacion2023[[#This Row],[FECHA FINALIZACION INICIAL]]-[1]!Contratacion2023[[#This Row],[FECHA DE INICIO (SECOP)]])/30</f>
        <v>0</v>
      </c>
      <c r="V1232" s="64"/>
      <c r="W1232" s="27"/>
      <c r="X1232" s="65"/>
      <c r="Y1232" s="65"/>
      <c r="Z1232" s="66"/>
      <c r="AA1232" s="67"/>
      <c r="AB1232" s="67"/>
      <c r="AC1232" s="68"/>
      <c r="AD1232" s="67"/>
      <c r="AE1232" s="72"/>
      <c r="AF1232" s="34"/>
      <c r="AG1232" s="69"/>
      <c r="AH1232" s="37"/>
      <c r="AI1232" s="37"/>
      <c r="AJ1232" s="37"/>
      <c r="AM1232" s="38"/>
      <c r="AN1232" s="38"/>
      <c r="AO1232" s="38"/>
      <c r="AQ1232" s="145"/>
      <c r="AR1232" s="72"/>
      <c r="AS1232" s="145"/>
      <c r="AX1232" s="75">
        <f>IF([1]!Contratacion2023[[#This Row],[ADICIÓN/PRÓRROGA]]="NO","N/A",[1]!Contratacion2023[[#This Row],[FECHA FIN PRORROGA]])</f>
        <v>0</v>
      </c>
      <c r="BB1232" s="283"/>
      <c r="BE1232" s="64">
        <f>[1]!Contratacion2023[[#This Row],[VALOR TOTAL DEL CONTRATO]]-[1]!Contratacion2023[[#This Row],[VALOR VIGENTE]]</f>
        <v>0</v>
      </c>
      <c r="BJ1232" s="51"/>
      <c r="BL1232" s="73"/>
      <c r="BM1232" s="51"/>
    </row>
    <row r="1233" spans="1:65" x14ac:dyDescent="0.25">
      <c r="A1233" s="53"/>
      <c r="H1233" s="203"/>
      <c r="I1233" s="57"/>
      <c r="K1233" s="58"/>
      <c r="L1233" s="59"/>
      <c r="N1233" s="59"/>
      <c r="O1233" s="61"/>
      <c r="P1233" s="55"/>
      <c r="Q1233" s="57"/>
      <c r="R1233" s="62"/>
      <c r="T1233" s="63"/>
      <c r="U1233" s="123">
        <f>([1]!Contratacion2023[[#This Row],[FECHA FINALIZACION INICIAL]]-[1]!Contratacion2023[[#This Row],[FECHA DE INICIO (SECOP)]])/30</f>
        <v>0</v>
      </c>
      <c r="V1233" s="64"/>
      <c r="W1233" s="27"/>
      <c r="X1233" s="65"/>
      <c r="Y1233" s="65"/>
      <c r="Z1233" s="66"/>
      <c r="AA1233" s="67"/>
      <c r="AB1233" s="67"/>
      <c r="AC1233" s="68"/>
      <c r="AD1233" s="67"/>
      <c r="AE1233" s="72"/>
      <c r="AF1233" s="34"/>
      <c r="AG1233" s="69"/>
      <c r="AH1233" s="37"/>
      <c r="AI1233" s="37"/>
      <c r="AJ1233" s="37"/>
      <c r="AM1233" s="38"/>
      <c r="AN1233" s="38"/>
      <c r="AO1233" s="38"/>
      <c r="AQ1233" s="145"/>
      <c r="AR1233" s="72"/>
      <c r="AS1233" s="145"/>
      <c r="AX1233" s="75">
        <f>IF([1]!Contratacion2023[[#This Row],[ADICIÓN/PRÓRROGA]]="NO","N/A",[1]!Contratacion2023[[#This Row],[FECHA FIN PRORROGA]])</f>
        <v>0</v>
      </c>
      <c r="BB1233" s="283"/>
      <c r="BE1233" s="64">
        <f>[1]!Contratacion2023[[#This Row],[VALOR TOTAL DEL CONTRATO]]-[1]!Contratacion2023[[#This Row],[VALOR VIGENTE]]</f>
        <v>0</v>
      </c>
      <c r="BJ1233" s="51"/>
      <c r="BL1233" s="73"/>
      <c r="BM1233" s="51"/>
    </row>
    <row r="1234" spans="1:65" x14ac:dyDescent="0.25">
      <c r="A1234" s="53"/>
      <c r="H1234" s="203"/>
      <c r="I1234" s="57"/>
      <c r="K1234" s="58"/>
      <c r="L1234" s="59"/>
      <c r="N1234" s="59"/>
      <c r="O1234" s="61"/>
      <c r="P1234" s="55"/>
      <c r="Q1234" s="57"/>
      <c r="R1234" s="62"/>
      <c r="T1234" s="63"/>
      <c r="U1234" s="123">
        <f>([1]!Contratacion2023[[#This Row],[FECHA FINALIZACION INICIAL]]-[1]!Contratacion2023[[#This Row],[FECHA DE INICIO (SECOP)]])/30</f>
        <v>0</v>
      </c>
      <c r="V1234" s="64"/>
      <c r="W1234" s="27"/>
      <c r="X1234" s="65"/>
      <c r="Y1234" s="65"/>
      <c r="Z1234" s="66"/>
      <c r="AA1234" s="67"/>
      <c r="AB1234" s="67"/>
      <c r="AC1234" s="68"/>
      <c r="AD1234" s="67"/>
      <c r="AE1234" s="72"/>
      <c r="AF1234" s="34"/>
      <c r="AG1234" s="69"/>
      <c r="AH1234" s="37"/>
      <c r="AI1234" s="37"/>
      <c r="AJ1234" s="37"/>
      <c r="AM1234" s="38"/>
      <c r="AN1234" s="38"/>
      <c r="AO1234" s="38"/>
      <c r="AQ1234" s="145"/>
      <c r="AR1234" s="72"/>
      <c r="AS1234" s="145"/>
      <c r="AX1234" s="75">
        <f>IF([1]!Contratacion2023[[#This Row],[ADICIÓN/PRÓRROGA]]="NO","N/A",[1]!Contratacion2023[[#This Row],[FECHA FIN PRORROGA]])</f>
        <v>0</v>
      </c>
      <c r="BB1234" s="283"/>
      <c r="BE1234" s="64">
        <f>[1]!Contratacion2023[[#This Row],[VALOR TOTAL DEL CONTRATO]]-[1]!Contratacion2023[[#This Row],[VALOR VIGENTE]]</f>
        <v>0</v>
      </c>
      <c r="BJ1234" s="51"/>
      <c r="BL1234" s="73"/>
      <c r="BM1234" s="51"/>
    </row>
    <row r="1235" spans="1:65" x14ac:dyDescent="0.25">
      <c r="A1235" s="53"/>
      <c r="H1235" s="203"/>
      <c r="I1235" s="57"/>
      <c r="K1235" s="58"/>
      <c r="L1235" s="59"/>
      <c r="N1235" s="59"/>
      <c r="O1235" s="61"/>
      <c r="P1235" s="55"/>
      <c r="Q1235" s="57"/>
      <c r="R1235" s="62"/>
      <c r="T1235" s="63"/>
      <c r="U1235" s="123">
        <f>([1]!Contratacion2023[[#This Row],[FECHA FINALIZACION INICIAL]]-[1]!Contratacion2023[[#This Row],[FECHA DE INICIO (SECOP)]])/30</f>
        <v>0</v>
      </c>
      <c r="V1235" s="64"/>
      <c r="W1235" s="27"/>
      <c r="X1235" s="65"/>
      <c r="Y1235" s="65"/>
      <c r="Z1235" s="66"/>
      <c r="AA1235" s="67"/>
      <c r="AB1235" s="67"/>
      <c r="AC1235" s="68"/>
      <c r="AD1235" s="67"/>
      <c r="AE1235" s="72"/>
      <c r="AF1235" s="34"/>
      <c r="AG1235" s="69"/>
      <c r="AH1235" s="37"/>
      <c r="AI1235" s="37"/>
      <c r="AJ1235" s="37"/>
      <c r="AM1235" s="38"/>
      <c r="AN1235" s="38"/>
      <c r="AO1235" s="38"/>
      <c r="AQ1235" s="145"/>
      <c r="AR1235" s="72"/>
      <c r="AS1235" s="145"/>
      <c r="AX1235" s="75">
        <f>IF([1]!Contratacion2023[[#This Row],[ADICIÓN/PRÓRROGA]]="NO","N/A",[1]!Contratacion2023[[#This Row],[FECHA FIN PRORROGA]])</f>
        <v>0</v>
      </c>
      <c r="BB1235" s="283"/>
      <c r="BE1235" s="64">
        <f>[1]!Contratacion2023[[#This Row],[VALOR TOTAL DEL CONTRATO]]-[1]!Contratacion2023[[#This Row],[VALOR VIGENTE]]</f>
        <v>0</v>
      </c>
      <c r="BJ1235" s="51"/>
      <c r="BL1235" s="73"/>
      <c r="BM1235" s="51"/>
    </row>
    <row r="1236" spans="1:65" x14ac:dyDescent="0.25">
      <c r="A1236" s="53"/>
      <c r="H1236" s="203"/>
      <c r="I1236" s="57"/>
      <c r="K1236" s="58"/>
      <c r="L1236" s="59"/>
      <c r="N1236" s="59"/>
      <c r="O1236" s="61"/>
      <c r="P1236" s="55"/>
      <c r="Q1236" s="57"/>
      <c r="R1236" s="62"/>
      <c r="T1236" s="63"/>
      <c r="U1236" s="123">
        <f>([1]!Contratacion2023[[#This Row],[FECHA FINALIZACION INICIAL]]-[1]!Contratacion2023[[#This Row],[FECHA DE INICIO (SECOP)]])/30</f>
        <v>0</v>
      </c>
      <c r="V1236" s="64"/>
      <c r="W1236" s="27"/>
      <c r="X1236" s="65"/>
      <c r="Y1236" s="65"/>
      <c r="Z1236" s="66"/>
      <c r="AA1236" s="67"/>
      <c r="AB1236" s="67"/>
      <c r="AC1236" s="68"/>
      <c r="AD1236" s="67"/>
      <c r="AE1236" s="72"/>
      <c r="AF1236" s="34"/>
      <c r="AG1236" s="69"/>
      <c r="AH1236" s="37"/>
      <c r="AI1236" s="37"/>
      <c r="AJ1236" s="37"/>
      <c r="AM1236" s="38"/>
      <c r="AN1236" s="38"/>
      <c r="AO1236" s="38"/>
      <c r="AQ1236" s="145"/>
      <c r="AR1236" s="72"/>
      <c r="AS1236" s="145"/>
      <c r="AX1236" s="75">
        <f>IF([1]!Contratacion2023[[#This Row],[ADICIÓN/PRÓRROGA]]="NO","N/A",[1]!Contratacion2023[[#This Row],[FECHA FIN PRORROGA]])</f>
        <v>0</v>
      </c>
      <c r="BB1236" s="283"/>
      <c r="BE1236" s="64">
        <f>[1]!Contratacion2023[[#This Row],[VALOR TOTAL DEL CONTRATO]]-[1]!Contratacion2023[[#This Row],[VALOR VIGENTE]]</f>
        <v>0</v>
      </c>
      <c r="BJ1236" s="51"/>
      <c r="BL1236" s="73"/>
      <c r="BM1236" s="51"/>
    </row>
    <row r="1237" spans="1:65" x14ac:dyDescent="0.25">
      <c r="A1237" s="53"/>
      <c r="H1237" s="203"/>
      <c r="I1237" s="57"/>
      <c r="K1237" s="58"/>
      <c r="L1237" s="59"/>
      <c r="N1237" s="59"/>
      <c r="O1237" s="61"/>
      <c r="P1237" s="55"/>
      <c r="Q1237" s="57"/>
      <c r="R1237" s="62"/>
      <c r="T1237" s="63"/>
      <c r="U1237" s="123">
        <f>([1]!Contratacion2023[[#This Row],[FECHA FINALIZACION INICIAL]]-[1]!Contratacion2023[[#This Row],[FECHA DE INICIO (SECOP)]])/30</f>
        <v>0</v>
      </c>
      <c r="V1237" s="64"/>
      <c r="W1237" s="27"/>
      <c r="X1237" s="65"/>
      <c r="Y1237" s="65"/>
      <c r="Z1237" s="66"/>
      <c r="AA1237" s="67"/>
      <c r="AB1237" s="67"/>
      <c r="AC1237" s="68"/>
      <c r="AD1237" s="67"/>
      <c r="AE1237" s="72"/>
      <c r="AF1237" s="34"/>
      <c r="AG1237" s="69"/>
      <c r="AH1237" s="37"/>
      <c r="AI1237" s="37"/>
      <c r="AJ1237" s="37"/>
      <c r="AM1237" s="38"/>
      <c r="AN1237" s="38"/>
      <c r="AO1237" s="38"/>
      <c r="AQ1237" s="145"/>
      <c r="AR1237" s="72"/>
      <c r="AS1237" s="145"/>
      <c r="AX1237" s="75">
        <f>IF([1]!Contratacion2023[[#This Row],[ADICIÓN/PRÓRROGA]]="NO","N/A",[1]!Contratacion2023[[#This Row],[FECHA FIN PRORROGA]])</f>
        <v>0</v>
      </c>
      <c r="BB1237" s="283"/>
      <c r="BE1237" s="64">
        <f>[1]!Contratacion2023[[#This Row],[VALOR TOTAL DEL CONTRATO]]-[1]!Contratacion2023[[#This Row],[VALOR VIGENTE]]</f>
        <v>0</v>
      </c>
      <c r="BJ1237" s="51"/>
      <c r="BL1237" s="73"/>
      <c r="BM1237" s="51"/>
    </row>
    <row r="1238" spans="1:65" x14ac:dyDescent="0.25">
      <c r="A1238" s="53"/>
      <c r="H1238" s="203"/>
      <c r="I1238" s="57"/>
      <c r="K1238" s="58"/>
      <c r="L1238" s="59"/>
      <c r="N1238" s="59"/>
      <c r="O1238" s="61"/>
      <c r="P1238" s="55"/>
      <c r="Q1238" s="57"/>
      <c r="R1238" s="62"/>
      <c r="T1238" s="63"/>
      <c r="U1238" s="123">
        <f>([1]!Contratacion2023[[#This Row],[FECHA FINALIZACION INICIAL]]-[1]!Contratacion2023[[#This Row],[FECHA DE INICIO (SECOP)]])/30</f>
        <v>0</v>
      </c>
      <c r="V1238" s="64"/>
      <c r="W1238" s="27"/>
      <c r="X1238" s="65"/>
      <c r="Y1238" s="65"/>
      <c r="Z1238" s="66"/>
      <c r="AA1238" s="67"/>
      <c r="AB1238" s="67"/>
      <c r="AC1238" s="68"/>
      <c r="AD1238" s="67"/>
      <c r="AE1238" s="72"/>
      <c r="AF1238" s="34"/>
      <c r="AG1238" s="69"/>
      <c r="AH1238" s="37"/>
      <c r="AI1238" s="37"/>
      <c r="AJ1238" s="37"/>
      <c r="AM1238" s="38"/>
      <c r="AN1238" s="38"/>
      <c r="AO1238" s="38"/>
      <c r="AQ1238" s="145"/>
      <c r="AR1238" s="72"/>
      <c r="AS1238" s="145"/>
      <c r="AX1238" s="75">
        <f>IF([1]!Contratacion2023[[#This Row],[ADICIÓN/PRÓRROGA]]="NO","N/A",[1]!Contratacion2023[[#This Row],[FECHA FIN PRORROGA]])</f>
        <v>0</v>
      </c>
      <c r="BB1238" s="283"/>
      <c r="BE1238" s="64">
        <f>[1]!Contratacion2023[[#This Row],[VALOR TOTAL DEL CONTRATO]]-[1]!Contratacion2023[[#This Row],[VALOR VIGENTE]]</f>
        <v>0</v>
      </c>
      <c r="BJ1238" s="51"/>
      <c r="BL1238" s="73"/>
      <c r="BM1238" s="51"/>
    </row>
    <row r="1239" spans="1:65" x14ac:dyDescent="0.25">
      <c r="A1239" s="53"/>
      <c r="H1239" s="203"/>
      <c r="I1239" s="57"/>
      <c r="K1239" s="58"/>
      <c r="L1239" s="59"/>
      <c r="N1239" s="59"/>
      <c r="O1239" s="61"/>
      <c r="P1239" s="55"/>
      <c r="Q1239" s="57"/>
      <c r="R1239" s="62"/>
      <c r="T1239" s="63"/>
      <c r="U1239" s="123">
        <f>([1]!Contratacion2023[[#This Row],[FECHA FINALIZACION INICIAL]]-[1]!Contratacion2023[[#This Row],[FECHA DE INICIO (SECOP)]])/30</f>
        <v>0</v>
      </c>
      <c r="V1239" s="64"/>
      <c r="W1239" s="27"/>
      <c r="X1239" s="65"/>
      <c r="Y1239" s="65"/>
      <c r="Z1239" s="66"/>
      <c r="AA1239" s="67"/>
      <c r="AB1239" s="67"/>
      <c r="AC1239" s="68"/>
      <c r="AD1239" s="67"/>
      <c r="AE1239" s="72"/>
      <c r="AF1239" s="34"/>
      <c r="AG1239" s="69"/>
      <c r="AH1239" s="37"/>
      <c r="AI1239" s="37"/>
      <c r="AJ1239" s="37"/>
      <c r="AM1239" s="38"/>
      <c r="AN1239" s="38"/>
      <c r="AO1239" s="38"/>
      <c r="AQ1239" s="145"/>
      <c r="AR1239" s="72"/>
      <c r="AS1239" s="145"/>
      <c r="AX1239" s="75">
        <f>IF([1]!Contratacion2023[[#This Row],[ADICIÓN/PRÓRROGA]]="NO","N/A",[1]!Contratacion2023[[#This Row],[FECHA FIN PRORROGA]])</f>
        <v>0</v>
      </c>
      <c r="BB1239" s="283"/>
      <c r="BE1239" s="64">
        <f>[1]!Contratacion2023[[#This Row],[VALOR TOTAL DEL CONTRATO]]-[1]!Contratacion2023[[#This Row],[VALOR VIGENTE]]</f>
        <v>0</v>
      </c>
      <c r="BJ1239" s="51"/>
      <c r="BL1239" s="73"/>
      <c r="BM1239" s="51"/>
    </row>
    <row r="1240" spans="1:65" x14ac:dyDescent="0.25">
      <c r="A1240" s="53"/>
      <c r="H1240" s="203"/>
      <c r="I1240" s="57"/>
      <c r="K1240" s="58"/>
      <c r="L1240" s="59"/>
      <c r="N1240" s="59"/>
      <c r="O1240" s="61"/>
      <c r="P1240" s="55"/>
      <c r="Q1240" s="57"/>
      <c r="R1240" s="62"/>
      <c r="T1240" s="63"/>
      <c r="U1240" s="123">
        <f>([1]!Contratacion2023[[#This Row],[FECHA FINALIZACION INICIAL]]-[1]!Contratacion2023[[#This Row],[FECHA DE INICIO (SECOP)]])/30</f>
        <v>0</v>
      </c>
      <c r="V1240" s="64"/>
      <c r="W1240" s="27"/>
      <c r="X1240" s="65"/>
      <c r="Y1240" s="65"/>
      <c r="Z1240" s="66"/>
      <c r="AA1240" s="67"/>
      <c r="AB1240" s="67"/>
      <c r="AC1240" s="68"/>
      <c r="AD1240" s="67"/>
      <c r="AE1240" s="72"/>
      <c r="AF1240" s="34"/>
      <c r="AG1240" s="69"/>
      <c r="AH1240" s="37"/>
      <c r="AI1240" s="37"/>
      <c r="AJ1240" s="37"/>
      <c r="AM1240" s="38"/>
      <c r="AN1240" s="38"/>
      <c r="AO1240" s="38"/>
      <c r="AQ1240" s="145"/>
      <c r="AR1240" s="72"/>
      <c r="AS1240" s="145"/>
      <c r="AX1240" s="75">
        <f>IF([1]!Contratacion2023[[#This Row],[ADICIÓN/PRÓRROGA]]="NO","N/A",[1]!Contratacion2023[[#This Row],[FECHA FIN PRORROGA]])</f>
        <v>0</v>
      </c>
      <c r="BB1240" s="283"/>
      <c r="BE1240" s="64">
        <f>[1]!Contratacion2023[[#This Row],[VALOR TOTAL DEL CONTRATO]]-[1]!Contratacion2023[[#This Row],[VALOR VIGENTE]]</f>
        <v>0</v>
      </c>
      <c r="BJ1240" s="51"/>
      <c r="BL1240" s="73"/>
      <c r="BM1240" s="51"/>
    </row>
    <row r="1241" spans="1:65" x14ac:dyDescent="0.25">
      <c r="A1241" s="53"/>
      <c r="H1241" s="203"/>
      <c r="I1241" s="57"/>
      <c r="K1241" s="58"/>
      <c r="L1241" s="59"/>
      <c r="N1241" s="59"/>
      <c r="O1241" s="61"/>
      <c r="P1241" s="55"/>
      <c r="Q1241" s="57"/>
      <c r="R1241" s="62"/>
      <c r="T1241" s="63"/>
      <c r="U1241" s="123">
        <f>([1]!Contratacion2023[[#This Row],[FECHA FINALIZACION INICIAL]]-[1]!Contratacion2023[[#This Row],[FECHA DE INICIO (SECOP)]])/30</f>
        <v>0</v>
      </c>
      <c r="V1241" s="64"/>
      <c r="W1241" s="27"/>
      <c r="X1241" s="65"/>
      <c r="Y1241" s="65"/>
      <c r="Z1241" s="66"/>
      <c r="AA1241" s="67"/>
      <c r="AB1241" s="67"/>
      <c r="AC1241" s="68"/>
      <c r="AD1241" s="67"/>
      <c r="AE1241" s="72"/>
      <c r="AF1241" s="34"/>
      <c r="AG1241" s="69"/>
      <c r="AH1241" s="37"/>
      <c r="AI1241" s="37"/>
      <c r="AJ1241" s="37"/>
      <c r="AM1241" s="38"/>
      <c r="AN1241" s="38"/>
      <c r="AO1241" s="38"/>
      <c r="AQ1241" s="145"/>
      <c r="AR1241" s="72"/>
      <c r="AS1241" s="145"/>
      <c r="AX1241" s="75">
        <f>IF([1]!Contratacion2023[[#This Row],[ADICIÓN/PRÓRROGA]]="NO","N/A",[1]!Contratacion2023[[#This Row],[FECHA FIN PRORROGA]])</f>
        <v>0</v>
      </c>
      <c r="BB1241" s="283"/>
      <c r="BE1241" s="64">
        <f>[1]!Contratacion2023[[#This Row],[VALOR TOTAL DEL CONTRATO]]-[1]!Contratacion2023[[#This Row],[VALOR VIGENTE]]</f>
        <v>0</v>
      </c>
      <c r="BJ1241" s="51"/>
      <c r="BL1241" s="73"/>
      <c r="BM1241" s="51"/>
    </row>
    <row r="1242" spans="1:65" x14ac:dyDescent="0.25">
      <c r="A1242" s="53"/>
      <c r="H1242" s="203"/>
      <c r="I1242" s="57"/>
      <c r="K1242" s="58"/>
      <c r="L1242" s="59"/>
      <c r="N1242" s="59"/>
      <c r="O1242" s="61"/>
      <c r="P1242" s="55"/>
      <c r="Q1242" s="57"/>
      <c r="R1242" s="62"/>
      <c r="T1242" s="63"/>
      <c r="U1242" s="123">
        <f>([1]!Contratacion2023[[#This Row],[FECHA FINALIZACION INICIAL]]-[1]!Contratacion2023[[#This Row],[FECHA DE INICIO (SECOP)]])/30</f>
        <v>0</v>
      </c>
      <c r="V1242" s="64"/>
      <c r="W1242" s="27"/>
      <c r="X1242" s="65"/>
      <c r="Y1242" s="65"/>
      <c r="Z1242" s="66"/>
      <c r="AA1242" s="67"/>
      <c r="AB1242" s="67"/>
      <c r="AC1242" s="68"/>
      <c r="AD1242" s="67"/>
      <c r="AE1242" s="72"/>
      <c r="AF1242" s="34"/>
      <c r="AG1242" s="69"/>
      <c r="AH1242" s="37"/>
      <c r="AI1242" s="37"/>
      <c r="AJ1242" s="37"/>
      <c r="AM1242" s="38"/>
      <c r="AN1242" s="38"/>
      <c r="AO1242" s="38"/>
      <c r="AQ1242" s="145"/>
      <c r="AR1242" s="72"/>
      <c r="AS1242" s="145"/>
      <c r="AX1242" s="75">
        <f>IF([1]!Contratacion2023[[#This Row],[ADICIÓN/PRÓRROGA]]="NO","N/A",[1]!Contratacion2023[[#This Row],[FECHA FIN PRORROGA]])</f>
        <v>0</v>
      </c>
      <c r="BB1242" s="283"/>
      <c r="BE1242" s="64">
        <f>[1]!Contratacion2023[[#This Row],[VALOR TOTAL DEL CONTRATO]]-[1]!Contratacion2023[[#This Row],[VALOR VIGENTE]]</f>
        <v>0</v>
      </c>
      <c r="BJ1242" s="51"/>
      <c r="BL1242" s="73"/>
      <c r="BM1242" s="51"/>
    </row>
    <row r="1243" spans="1:65" x14ac:dyDescent="0.25">
      <c r="A1243" s="53"/>
      <c r="H1243" s="203"/>
      <c r="I1243" s="57"/>
      <c r="K1243" s="58"/>
      <c r="L1243" s="59"/>
      <c r="N1243" s="59"/>
      <c r="O1243" s="61"/>
      <c r="P1243" s="55"/>
      <c r="Q1243" s="57"/>
      <c r="R1243" s="62"/>
      <c r="T1243" s="63"/>
      <c r="U1243" s="123">
        <f>([1]!Contratacion2023[[#This Row],[FECHA FINALIZACION INICIAL]]-[1]!Contratacion2023[[#This Row],[FECHA DE INICIO (SECOP)]])/30</f>
        <v>0</v>
      </c>
      <c r="V1243" s="64"/>
      <c r="W1243" s="27"/>
      <c r="X1243" s="65"/>
      <c r="Y1243" s="65"/>
      <c r="Z1243" s="66"/>
      <c r="AA1243" s="67"/>
      <c r="AB1243" s="67"/>
      <c r="AC1243" s="68"/>
      <c r="AD1243" s="67"/>
      <c r="AE1243" s="72"/>
      <c r="AF1243" s="34"/>
      <c r="AG1243" s="69"/>
      <c r="AH1243" s="37"/>
      <c r="AI1243" s="37"/>
      <c r="AJ1243" s="37"/>
      <c r="AM1243" s="38"/>
      <c r="AN1243" s="38"/>
      <c r="AO1243" s="38"/>
      <c r="AQ1243" s="145"/>
      <c r="AR1243" s="72"/>
      <c r="AS1243" s="145"/>
      <c r="AX1243" s="75">
        <f>IF([1]!Contratacion2023[[#This Row],[ADICIÓN/PRÓRROGA]]="NO","N/A",[1]!Contratacion2023[[#This Row],[FECHA FIN PRORROGA]])</f>
        <v>0</v>
      </c>
      <c r="BB1243" s="283"/>
      <c r="BE1243" s="64">
        <f>[1]!Contratacion2023[[#This Row],[VALOR TOTAL DEL CONTRATO]]-[1]!Contratacion2023[[#This Row],[VALOR VIGENTE]]</f>
        <v>0</v>
      </c>
      <c r="BJ1243" s="51"/>
      <c r="BL1243" s="73"/>
      <c r="BM1243" s="51"/>
    </row>
    <row r="1244" spans="1:65" x14ac:dyDescent="0.25">
      <c r="A1244" s="53"/>
      <c r="H1244" s="203"/>
      <c r="I1244" s="57"/>
      <c r="K1244" s="58"/>
      <c r="L1244" s="59"/>
      <c r="N1244" s="59"/>
      <c r="O1244" s="61"/>
      <c r="P1244" s="55"/>
      <c r="Q1244" s="57"/>
      <c r="R1244" s="62"/>
      <c r="T1244" s="63"/>
      <c r="U1244" s="123">
        <f>([1]!Contratacion2023[[#This Row],[FECHA FINALIZACION INICIAL]]-[1]!Contratacion2023[[#This Row],[FECHA DE INICIO (SECOP)]])/30</f>
        <v>0</v>
      </c>
      <c r="V1244" s="64"/>
      <c r="W1244" s="27"/>
      <c r="X1244" s="65"/>
      <c r="Y1244" s="65"/>
      <c r="Z1244" s="66"/>
      <c r="AA1244" s="67"/>
      <c r="AB1244" s="67"/>
      <c r="AC1244" s="68"/>
      <c r="AD1244" s="67"/>
      <c r="AE1244" s="72"/>
      <c r="AF1244" s="34"/>
      <c r="AG1244" s="69"/>
      <c r="AH1244" s="37"/>
      <c r="AI1244" s="37"/>
      <c r="AJ1244" s="37"/>
      <c r="AM1244" s="38"/>
      <c r="AN1244" s="38"/>
      <c r="AO1244" s="38"/>
      <c r="AQ1244" s="145"/>
      <c r="AR1244" s="72"/>
      <c r="AS1244" s="145"/>
      <c r="AX1244" s="75">
        <f>IF([1]!Contratacion2023[[#This Row],[ADICIÓN/PRÓRROGA]]="NO","N/A",[1]!Contratacion2023[[#This Row],[FECHA FIN PRORROGA]])</f>
        <v>0</v>
      </c>
      <c r="BB1244" s="283"/>
      <c r="BE1244" s="64">
        <f>[1]!Contratacion2023[[#This Row],[VALOR TOTAL DEL CONTRATO]]-[1]!Contratacion2023[[#This Row],[VALOR VIGENTE]]</f>
        <v>0</v>
      </c>
      <c r="BJ1244" s="51"/>
      <c r="BL1244" s="73"/>
      <c r="BM1244" s="51"/>
    </row>
    <row r="1245" spans="1:65" x14ac:dyDescent="0.25">
      <c r="A1245" s="53"/>
      <c r="H1245" s="203"/>
      <c r="I1245" s="57"/>
      <c r="K1245" s="58"/>
      <c r="L1245" s="59"/>
      <c r="N1245" s="59"/>
      <c r="O1245" s="61"/>
      <c r="P1245" s="55"/>
      <c r="Q1245" s="57"/>
      <c r="R1245" s="62"/>
      <c r="T1245" s="63"/>
      <c r="U1245" s="123">
        <f>([1]!Contratacion2023[[#This Row],[FECHA FINALIZACION INICIAL]]-[1]!Contratacion2023[[#This Row],[FECHA DE INICIO (SECOP)]])/30</f>
        <v>0</v>
      </c>
      <c r="V1245" s="64"/>
      <c r="W1245" s="27"/>
      <c r="X1245" s="65"/>
      <c r="Y1245" s="65"/>
      <c r="Z1245" s="66"/>
      <c r="AA1245" s="67"/>
      <c r="AB1245" s="67"/>
      <c r="AC1245" s="68"/>
      <c r="AD1245" s="67"/>
      <c r="AE1245" s="72"/>
      <c r="AF1245" s="34"/>
      <c r="AG1245" s="69"/>
      <c r="AH1245" s="37"/>
      <c r="AI1245" s="37"/>
      <c r="AJ1245" s="37"/>
      <c r="AM1245" s="38"/>
      <c r="AN1245" s="38"/>
      <c r="AO1245" s="38"/>
      <c r="AQ1245" s="145"/>
      <c r="AR1245" s="72"/>
      <c r="AS1245" s="145"/>
      <c r="AX1245" s="75">
        <f>IF([1]!Contratacion2023[[#This Row],[ADICIÓN/PRÓRROGA]]="NO","N/A",[1]!Contratacion2023[[#This Row],[FECHA FIN PRORROGA]])</f>
        <v>0</v>
      </c>
      <c r="BB1245" s="283"/>
      <c r="BE1245" s="64">
        <f>[1]!Contratacion2023[[#This Row],[VALOR TOTAL DEL CONTRATO]]-[1]!Contratacion2023[[#This Row],[VALOR VIGENTE]]</f>
        <v>0</v>
      </c>
      <c r="BJ1245" s="51"/>
      <c r="BL1245" s="73"/>
      <c r="BM1245" s="51"/>
    </row>
    <row r="1246" spans="1:65" x14ac:dyDescent="0.25">
      <c r="A1246" s="53"/>
      <c r="H1246" s="203"/>
      <c r="I1246" s="57"/>
      <c r="K1246" s="58"/>
      <c r="L1246" s="59"/>
      <c r="N1246" s="59"/>
      <c r="O1246" s="61"/>
      <c r="P1246" s="55"/>
      <c r="Q1246" s="57"/>
      <c r="R1246" s="62"/>
      <c r="T1246" s="63"/>
      <c r="U1246" s="123">
        <f>([1]!Contratacion2023[[#This Row],[FECHA FINALIZACION INICIAL]]-[1]!Contratacion2023[[#This Row],[FECHA DE INICIO (SECOP)]])/30</f>
        <v>0</v>
      </c>
      <c r="V1246" s="64"/>
      <c r="W1246" s="27"/>
      <c r="X1246" s="65"/>
      <c r="Y1246" s="65"/>
      <c r="Z1246" s="66"/>
      <c r="AA1246" s="67"/>
      <c r="AB1246" s="67"/>
      <c r="AC1246" s="68"/>
      <c r="AD1246" s="67"/>
      <c r="AE1246" s="72"/>
      <c r="AF1246" s="34"/>
      <c r="AG1246" s="69"/>
      <c r="AH1246" s="37"/>
      <c r="AI1246" s="37"/>
      <c r="AJ1246" s="37"/>
      <c r="AM1246" s="38"/>
      <c r="AN1246" s="38"/>
      <c r="AO1246" s="38"/>
      <c r="AQ1246" s="145"/>
      <c r="AR1246" s="72"/>
      <c r="AS1246" s="145"/>
      <c r="AX1246" s="75">
        <f>IF([1]!Contratacion2023[[#This Row],[ADICIÓN/PRÓRROGA]]="NO","N/A",[1]!Contratacion2023[[#This Row],[FECHA FIN PRORROGA]])</f>
        <v>0</v>
      </c>
      <c r="BB1246" s="283"/>
      <c r="BE1246" s="64">
        <f>[1]!Contratacion2023[[#This Row],[VALOR TOTAL DEL CONTRATO]]-[1]!Contratacion2023[[#This Row],[VALOR VIGENTE]]</f>
        <v>0</v>
      </c>
      <c r="BJ1246" s="51"/>
      <c r="BL1246" s="73"/>
      <c r="BM1246" s="51"/>
    </row>
    <row r="1247" spans="1:65" x14ac:dyDescent="0.25">
      <c r="A1247" s="53"/>
      <c r="H1247" s="203"/>
      <c r="I1247" s="57"/>
      <c r="K1247" s="58"/>
      <c r="L1247" s="59"/>
      <c r="N1247" s="59"/>
      <c r="O1247" s="61"/>
      <c r="P1247" s="55"/>
      <c r="Q1247" s="57"/>
      <c r="R1247" s="62"/>
      <c r="T1247" s="63"/>
      <c r="U1247" s="123">
        <f>([1]!Contratacion2023[[#This Row],[FECHA FINALIZACION INICIAL]]-[1]!Contratacion2023[[#This Row],[FECHA DE INICIO (SECOP)]])/30</f>
        <v>0</v>
      </c>
      <c r="V1247" s="64"/>
      <c r="W1247" s="27"/>
      <c r="X1247" s="65"/>
      <c r="Y1247" s="65"/>
      <c r="Z1247" s="66"/>
      <c r="AA1247" s="67"/>
      <c r="AB1247" s="67"/>
      <c r="AC1247" s="68"/>
      <c r="AD1247" s="67"/>
      <c r="AE1247" s="72"/>
      <c r="AF1247" s="34"/>
      <c r="AG1247" s="69"/>
      <c r="AH1247" s="37"/>
      <c r="AI1247" s="37"/>
      <c r="AJ1247" s="37"/>
      <c r="AM1247" s="38"/>
      <c r="AN1247" s="38"/>
      <c r="AO1247" s="38"/>
      <c r="AQ1247" s="145"/>
      <c r="AR1247" s="72"/>
      <c r="AS1247" s="145"/>
      <c r="AX1247" s="75">
        <f>IF([1]!Contratacion2023[[#This Row],[ADICIÓN/PRÓRROGA]]="NO","N/A",[1]!Contratacion2023[[#This Row],[FECHA FIN PRORROGA]])</f>
        <v>0</v>
      </c>
      <c r="BB1247" s="283"/>
      <c r="BE1247" s="64">
        <f>[1]!Contratacion2023[[#This Row],[VALOR TOTAL DEL CONTRATO]]-[1]!Contratacion2023[[#This Row],[VALOR VIGENTE]]</f>
        <v>0</v>
      </c>
      <c r="BJ1247" s="51"/>
      <c r="BL1247" s="73"/>
      <c r="BM1247" s="51"/>
    </row>
    <row r="1248" spans="1:65" x14ac:dyDescent="0.25">
      <c r="A1248" s="53"/>
      <c r="H1248" s="203"/>
      <c r="I1248" s="57"/>
      <c r="K1248" s="58"/>
      <c r="L1248" s="59"/>
      <c r="N1248" s="59"/>
      <c r="O1248" s="61"/>
      <c r="P1248" s="55"/>
      <c r="Q1248" s="57"/>
      <c r="R1248" s="62"/>
      <c r="T1248" s="63"/>
      <c r="U1248" s="123">
        <f>([1]!Contratacion2023[[#This Row],[FECHA FINALIZACION INICIAL]]-[1]!Contratacion2023[[#This Row],[FECHA DE INICIO (SECOP)]])/30</f>
        <v>0</v>
      </c>
      <c r="V1248" s="64"/>
      <c r="W1248" s="27"/>
      <c r="X1248" s="65"/>
      <c r="Y1248" s="65"/>
      <c r="Z1248" s="66"/>
      <c r="AA1248" s="67"/>
      <c r="AB1248" s="67"/>
      <c r="AC1248" s="68"/>
      <c r="AD1248" s="67"/>
      <c r="AE1248" s="72"/>
      <c r="AF1248" s="34"/>
      <c r="AG1248" s="69"/>
      <c r="AH1248" s="37"/>
      <c r="AI1248" s="37"/>
      <c r="AJ1248" s="37"/>
      <c r="AM1248" s="38"/>
      <c r="AN1248" s="38"/>
      <c r="AO1248" s="38"/>
      <c r="AQ1248" s="145"/>
      <c r="AR1248" s="72"/>
      <c r="AS1248" s="145"/>
      <c r="AX1248" s="75">
        <f>IF([1]!Contratacion2023[[#This Row],[ADICIÓN/PRÓRROGA]]="NO","N/A",[1]!Contratacion2023[[#This Row],[FECHA FIN PRORROGA]])</f>
        <v>0</v>
      </c>
      <c r="BB1248" s="283"/>
      <c r="BE1248" s="64">
        <f>[1]!Contratacion2023[[#This Row],[VALOR TOTAL DEL CONTRATO]]-[1]!Contratacion2023[[#This Row],[VALOR VIGENTE]]</f>
        <v>0</v>
      </c>
      <c r="BJ1248" s="51"/>
      <c r="BL1248" s="73"/>
      <c r="BM1248" s="51"/>
    </row>
    <row r="1249" spans="1:65" x14ac:dyDescent="0.25">
      <c r="A1249" s="53"/>
      <c r="H1249" s="203"/>
      <c r="I1249" s="57"/>
      <c r="K1249" s="58"/>
      <c r="L1249" s="59"/>
      <c r="N1249" s="59"/>
      <c r="O1249" s="61"/>
      <c r="P1249" s="55"/>
      <c r="Q1249" s="57"/>
      <c r="R1249" s="62"/>
      <c r="T1249" s="63"/>
      <c r="U1249" s="123">
        <f>([1]!Contratacion2023[[#This Row],[FECHA FINALIZACION INICIAL]]-[1]!Contratacion2023[[#This Row],[FECHA DE INICIO (SECOP)]])/30</f>
        <v>0</v>
      </c>
      <c r="V1249" s="64"/>
      <c r="W1249" s="27"/>
      <c r="X1249" s="65"/>
      <c r="Y1249" s="65"/>
      <c r="Z1249" s="66"/>
      <c r="AA1249" s="67"/>
      <c r="AB1249" s="67"/>
      <c r="AC1249" s="68"/>
      <c r="AD1249" s="67"/>
      <c r="AE1249" s="72"/>
      <c r="AF1249" s="34"/>
      <c r="AG1249" s="69"/>
      <c r="AH1249" s="37"/>
      <c r="AI1249" s="37"/>
      <c r="AJ1249" s="37"/>
      <c r="AM1249" s="38"/>
      <c r="AN1249" s="38"/>
      <c r="AO1249" s="38"/>
      <c r="AQ1249" s="145"/>
      <c r="AR1249" s="72"/>
      <c r="AS1249" s="145"/>
      <c r="AX1249" s="75">
        <f>IF([1]!Contratacion2023[[#This Row],[ADICIÓN/PRÓRROGA]]="NO","N/A",[1]!Contratacion2023[[#This Row],[FECHA FIN PRORROGA]])</f>
        <v>0</v>
      </c>
      <c r="BB1249" s="283"/>
      <c r="BE1249" s="64">
        <f>[1]!Contratacion2023[[#This Row],[VALOR TOTAL DEL CONTRATO]]-[1]!Contratacion2023[[#This Row],[VALOR VIGENTE]]</f>
        <v>0</v>
      </c>
      <c r="BJ1249" s="51"/>
      <c r="BL1249" s="73"/>
      <c r="BM1249" s="51"/>
    </row>
    <row r="1250" spans="1:65" x14ac:dyDescent="0.25">
      <c r="A1250" s="53"/>
      <c r="H1250" s="203"/>
      <c r="I1250" s="57"/>
      <c r="K1250" s="58"/>
      <c r="L1250" s="59"/>
      <c r="N1250" s="59"/>
      <c r="O1250" s="61"/>
      <c r="P1250" s="55"/>
      <c r="Q1250" s="57"/>
      <c r="R1250" s="62"/>
      <c r="T1250" s="63"/>
      <c r="U1250" s="123">
        <f>([1]!Contratacion2023[[#This Row],[FECHA FINALIZACION INICIAL]]-[1]!Contratacion2023[[#This Row],[FECHA DE INICIO (SECOP)]])/30</f>
        <v>0</v>
      </c>
      <c r="V1250" s="64"/>
      <c r="W1250" s="27"/>
      <c r="X1250" s="65"/>
      <c r="Y1250" s="65"/>
      <c r="Z1250" s="66"/>
      <c r="AA1250" s="67"/>
      <c r="AB1250" s="67"/>
      <c r="AC1250" s="68"/>
      <c r="AD1250" s="67"/>
      <c r="AE1250" s="72"/>
      <c r="AF1250" s="34"/>
      <c r="AG1250" s="69"/>
      <c r="AH1250" s="37"/>
      <c r="AI1250" s="37"/>
      <c r="AJ1250" s="37"/>
      <c r="AM1250" s="38"/>
      <c r="AN1250" s="38"/>
      <c r="AO1250" s="38"/>
      <c r="AQ1250" s="145"/>
      <c r="AR1250" s="72"/>
      <c r="AS1250" s="145"/>
      <c r="AX1250" s="75">
        <f>IF([1]!Contratacion2023[[#This Row],[ADICIÓN/PRÓRROGA]]="NO","N/A",[1]!Contratacion2023[[#This Row],[FECHA FIN PRORROGA]])</f>
        <v>0</v>
      </c>
      <c r="BB1250" s="283"/>
      <c r="BE1250" s="64">
        <f>[1]!Contratacion2023[[#This Row],[VALOR TOTAL DEL CONTRATO]]-[1]!Contratacion2023[[#This Row],[VALOR VIGENTE]]</f>
        <v>0</v>
      </c>
      <c r="BJ1250" s="51"/>
      <c r="BL1250" s="73"/>
      <c r="BM1250" s="51"/>
    </row>
    <row r="1251" spans="1:65" x14ac:dyDescent="0.25">
      <c r="A1251" s="53"/>
      <c r="H1251" s="203"/>
      <c r="I1251" s="57"/>
      <c r="K1251" s="58"/>
      <c r="L1251" s="59"/>
      <c r="N1251" s="59"/>
      <c r="O1251" s="61"/>
      <c r="P1251" s="55"/>
      <c r="Q1251" s="57"/>
      <c r="R1251" s="62"/>
      <c r="T1251" s="63"/>
      <c r="U1251" s="123">
        <f>([1]!Contratacion2023[[#This Row],[FECHA FINALIZACION INICIAL]]-[1]!Contratacion2023[[#This Row],[FECHA DE INICIO (SECOP)]])/30</f>
        <v>0</v>
      </c>
      <c r="V1251" s="64"/>
      <c r="W1251" s="27"/>
      <c r="X1251" s="65"/>
      <c r="Y1251" s="65"/>
      <c r="Z1251" s="66"/>
      <c r="AA1251" s="67"/>
      <c r="AB1251" s="67"/>
      <c r="AC1251" s="68"/>
      <c r="AD1251" s="67"/>
      <c r="AE1251" s="72"/>
      <c r="AF1251" s="34"/>
      <c r="AG1251" s="69"/>
      <c r="AH1251" s="37"/>
      <c r="AI1251" s="37"/>
      <c r="AJ1251" s="37"/>
      <c r="AM1251" s="38"/>
      <c r="AN1251" s="38"/>
      <c r="AO1251" s="38"/>
      <c r="AQ1251" s="145"/>
      <c r="AR1251" s="72"/>
      <c r="AS1251" s="145"/>
      <c r="AX1251" s="75">
        <f>IF([1]!Contratacion2023[[#This Row],[ADICIÓN/PRÓRROGA]]="NO","N/A",[1]!Contratacion2023[[#This Row],[FECHA FIN PRORROGA]])</f>
        <v>0</v>
      </c>
      <c r="BB1251" s="283"/>
      <c r="BE1251" s="64">
        <f>[1]!Contratacion2023[[#This Row],[VALOR TOTAL DEL CONTRATO]]-[1]!Contratacion2023[[#This Row],[VALOR VIGENTE]]</f>
        <v>0</v>
      </c>
      <c r="BJ1251" s="51"/>
      <c r="BL1251" s="73"/>
      <c r="BM1251" s="51"/>
    </row>
    <row r="1252" spans="1:65" x14ac:dyDescent="0.25">
      <c r="A1252" s="53"/>
      <c r="H1252" s="203"/>
      <c r="I1252" s="57"/>
      <c r="K1252" s="58"/>
      <c r="L1252" s="59"/>
      <c r="N1252" s="59"/>
      <c r="O1252" s="61"/>
      <c r="P1252" s="55"/>
      <c r="Q1252" s="57"/>
      <c r="R1252" s="62"/>
      <c r="T1252" s="63"/>
      <c r="U1252" s="123">
        <f>([1]!Contratacion2023[[#This Row],[FECHA FINALIZACION INICIAL]]-[1]!Contratacion2023[[#This Row],[FECHA DE INICIO (SECOP)]])/30</f>
        <v>0</v>
      </c>
      <c r="V1252" s="64"/>
      <c r="W1252" s="27"/>
      <c r="X1252" s="65"/>
      <c r="Y1252" s="65"/>
      <c r="Z1252" s="66"/>
      <c r="AA1252" s="67"/>
      <c r="AB1252" s="67"/>
      <c r="AC1252" s="68"/>
      <c r="AD1252" s="67"/>
      <c r="AE1252" s="72"/>
      <c r="AF1252" s="34"/>
      <c r="AG1252" s="69"/>
      <c r="AH1252" s="37"/>
      <c r="AI1252" s="37"/>
      <c r="AJ1252" s="37"/>
      <c r="AM1252" s="38"/>
      <c r="AN1252" s="38"/>
      <c r="AO1252" s="38"/>
      <c r="AQ1252" s="145"/>
      <c r="AR1252" s="72"/>
      <c r="AS1252" s="145"/>
      <c r="AX1252" s="75">
        <f>IF([1]!Contratacion2023[[#This Row],[ADICIÓN/PRÓRROGA]]="NO","N/A",[1]!Contratacion2023[[#This Row],[FECHA FIN PRORROGA]])</f>
        <v>0</v>
      </c>
      <c r="BB1252" s="283"/>
      <c r="BE1252" s="64">
        <f>[1]!Contratacion2023[[#This Row],[VALOR TOTAL DEL CONTRATO]]-[1]!Contratacion2023[[#This Row],[VALOR VIGENTE]]</f>
        <v>0</v>
      </c>
      <c r="BJ1252" s="51"/>
      <c r="BL1252" s="73"/>
      <c r="BM1252" s="51"/>
    </row>
    <row r="1253" spans="1:65" x14ac:dyDescent="0.25">
      <c r="A1253" s="53"/>
      <c r="H1253" s="203"/>
      <c r="I1253" s="57"/>
      <c r="K1253" s="58"/>
      <c r="L1253" s="59"/>
      <c r="N1253" s="59"/>
      <c r="O1253" s="61"/>
      <c r="P1253" s="55"/>
      <c r="Q1253" s="57"/>
      <c r="R1253" s="62"/>
      <c r="T1253" s="63"/>
      <c r="U1253" s="123">
        <f>([1]!Contratacion2023[[#This Row],[FECHA FINALIZACION INICIAL]]-[1]!Contratacion2023[[#This Row],[FECHA DE INICIO (SECOP)]])/30</f>
        <v>0</v>
      </c>
      <c r="V1253" s="64"/>
      <c r="W1253" s="27"/>
      <c r="X1253" s="65"/>
      <c r="Y1253" s="65"/>
      <c r="Z1253" s="66"/>
      <c r="AA1253" s="67"/>
      <c r="AB1253" s="67"/>
      <c r="AC1253" s="68"/>
      <c r="AD1253" s="67"/>
      <c r="AE1253" s="72"/>
      <c r="AF1253" s="34"/>
      <c r="AG1253" s="69"/>
      <c r="AH1253" s="37"/>
      <c r="AI1253" s="37"/>
      <c r="AJ1253" s="37"/>
      <c r="AM1253" s="38"/>
      <c r="AN1253" s="38"/>
      <c r="AO1253" s="38"/>
      <c r="AQ1253" s="145"/>
      <c r="AR1253" s="72"/>
      <c r="AS1253" s="145"/>
      <c r="AX1253" s="75">
        <f>IF([1]!Contratacion2023[[#This Row],[ADICIÓN/PRÓRROGA]]="NO","N/A",[1]!Contratacion2023[[#This Row],[FECHA FIN PRORROGA]])</f>
        <v>0</v>
      </c>
      <c r="BB1253" s="283"/>
      <c r="BE1253" s="64">
        <f>[1]!Contratacion2023[[#This Row],[VALOR TOTAL DEL CONTRATO]]-[1]!Contratacion2023[[#This Row],[VALOR VIGENTE]]</f>
        <v>0</v>
      </c>
      <c r="BJ1253" s="51"/>
      <c r="BL1253" s="73"/>
      <c r="BM1253" s="51"/>
    </row>
    <row r="1254" spans="1:65" x14ac:dyDescent="0.25">
      <c r="A1254" s="53"/>
      <c r="H1254" s="203"/>
      <c r="I1254" s="57"/>
      <c r="K1254" s="58"/>
      <c r="L1254" s="59"/>
      <c r="N1254" s="59"/>
      <c r="O1254" s="61"/>
      <c r="P1254" s="55"/>
      <c r="Q1254" s="57"/>
      <c r="R1254" s="62"/>
      <c r="T1254" s="63"/>
      <c r="U1254" s="123">
        <f>([1]!Contratacion2023[[#This Row],[FECHA FINALIZACION INICIAL]]-[1]!Contratacion2023[[#This Row],[FECHA DE INICIO (SECOP)]])/30</f>
        <v>0</v>
      </c>
      <c r="V1254" s="64"/>
      <c r="W1254" s="27"/>
      <c r="X1254" s="65"/>
      <c r="Y1254" s="65"/>
      <c r="Z1254" s="66"/>
      <c r="AA1254" s="67"/>
      <c r="AB1254" s="67"/>
      <c r="AC1254" s="68"/>
      <c r="AD1254" s="67"/>
      <c r="AE1254" s="72"/>
      <c r="AF1254" s="34"/>
      <c r="AG1254" s="69"/>
      <c r="AH1254" s="37"/>
      <c r="AI1254" s="37"/>
      <c r="AJ1254" s="37"/>
      <c r="AM1254" s="38"/>
      <c r="AN1254" s="38"/>
      <c r="AO1254" s="38"/>
      <c r="AQ1254" s="145"/>
      <c r="AR1254" s="72"/>
      <c r="AS1254" s="145"/>
      <c r="AX1254" s="75">
        <f>IF([1]!Contratacion2023[[#This Row],[ADICIÓN/PRÓRROGA]]="NO","N/A",[1]!Contratacion2023[[#This Row],[FECHA FIN PRORROGA]])</f>
        <v>0</v>
      </c>
      <c r="BB1254" s="283"/>
      <c r="BE1254" s="64">
        <f>[1]!Contratacion2023[[#This Row],[VALOR TOTAL DEL CONTRATO]]-[1]!Contratacion2023[[#This Row],[VALOR VIGENTE]]</f>
        <v>0</v>
      </c>
      <c r="BJ1254" s="51"/>
      <c r="BL1254" s="73"/>
      <c r="BM1254" s="51"/>
    </row>
    <row r="1255" spans="1:65" x14ac:dyDescent="0.25">
      <c r="A1255" s="53"/>
      <c r="H1255" s="203"/>
      <c r="I1255" s="57"/>
      <c r="K1255" s="58"/>
      <c r="L1255" s="59"/>
      <c r="N1255" s="59"/>
      <c r="O1255" s="61"/>
      <c r="P1255" s="55"/>
      <c r="Q1255" s="57"/>
      <c r="R1255" s="62"/>
      <c r="T1255" s="63"/>
      <c r="U1255" s="123">
        <f>([1]!Contratacion2023[[#This Row],[FECHA FINALIZACION INICIAL]]-[1]!Contratacion2023[[#This Row],[FECHA DE INICIO (SECOP)]])/30</f>
        <v>0</v>
      </c>
      <c r="V1255" s="64"/>
      <c r="W1255" s="27"/>
      <c r="X1255" s="65"/>
      <c r="Y1255" s="65"/>
      <c r="Z1255" s="66"/>
      <c r="AA1255" s="67"/>
      <c r="AB1255" s="67"/>
      <c r="AC1255" s="68"/>
      <c r="AD1255" s="67"/>
      <c r="AE1255" s="72"/>
      <c r="AF1255" s="34"/>
      <c r="AG1255" s="69"/>
      <c r="AH1255" s="37"/>
      <c r="AI1255" s="37"/>
      <c r="AJ1255" s="37"/>
      <c r="AM1255" s="38"/>
      <c r="AN1255" s="38"/>
      <c r="AO1255" s="38"/>
      <c r="AQ1255" s="145"/>
      <c r="AR1255" s="72"/>
      <c r="AS1255" s="145"/>
      <c r="AX1255" s="75">
        <f>IF([1]!Contratacion2023[[#This Row],[ADICIÓN/PRÓRROGA]]="NO","N/A",[1]!Contratacion2023[[#This Row],[FECHA FIN PRORROGA]])</f>
        <v>0</v>
      </c>
      <c r="BB1255" s="283"/>
      <c r="BE1255" s="64">
        <f>[1]!Contratacion2023[[#This Row],[VALOR TOTAL DEL CONTRATO]]-[1]!Contratacion2023[[#This Row],[VALOR VIGENTE]]</f>
        <v>0</v>
      </c>
      <c r="BJ1255" s="51"/>
      <c r="BL1255" s="73"/>
      <c r="BM1255" s="51"/>
    </row>
    <row r="1256" spans="1:65" x14ac:dyDescent="0.25">
      <c r="A1256" s="53"/>
      <c r="H1256" s="203"/>
      <c r="I1256" s="57"/>
      <c r="K1256" s="58"/>
      <c r="L1256" s="59"/>
      <c r="N1256" s="59"/>
      <c r="O1256" s="61"/>
      <c r="P1256" s="55"/>
      <c r="Q1256" s="57"/>
      <c r="R1256" s="62"/>
      <c r="T1256" s="63"/>
      <c r="U1256" s="123">
        <f>([1]!Contratacion2023[[#This Row],[FECHA FINALIZACION INICIAL]]-[1]!Contratacion2023[[#This Row],[FECHA DE INICIO (SECOP)]])/30</f>
        <v>0</v>
      </c>
      <c r="V1256" s="64"/>
      <c r="W1256" s="27"/>
      <c r="X1256" s="65"/>
      <c r="Y1256" s="65"/>
      <c r="Z1256" s="66"/>
      <c r="AA1256" s="67"/>
      <c r="AB1256" s="67"/>
      <c r="AC1256" s="68"/>
      <c r="AD1256" s="67"/>
      <c r="AE1256" s="72"/>
      <c r="AF1256" s="34"/>
      <c r="AG1256" s="69"/>
      <c r="AH1256" s="37"/>
      <c r="AI1256" s="37"/>
      <c r="AJ1256" s="37"/>
      <c r="AM1256" s="38"/>
      <c r="AN1256" s="38"/>
      <c r="AO1256" s="38"/>
      <c r="AQ1256" s="145"/>
      <c r="AR1256" s="72"/>
      <c r="AS1256" s="145"/>
      <c r="AX1256" s="75">
        <f>IF([1]!Contratacion2023[[#This Row],[ADICIÓN/PRÓRROGA]]="NO","N/A",[1]!Contratacion2023[[#This Row],[FECHA FIN PRORROGA]])</f>
        <v>0</v>
      </c>
      <c r="BB1256" s="283"/>
      <c r="BE1256" s="64">
        <f>[1]!Contratacion2023[[#This Row],[VALOR TOTAL DEL CONTRATO]]-[1]!Contratacion2023[[#This Row],[VALOR VIGENTE]]</f>
        <v>0</v>
      </c>
      <c r="BJ1256" s="51"/>
      <c r="BL1256" s="73"/>
      <c r="BM1256" s="51"/>
    </row>
    <row r="1257" spans="1:65" x14ac:dyDescent="0.25">
      <c r="A1257" s="53"/>
      <c r="H1257" s="203"/>
      <c r="I1257" s="57"/>
      <c r="K1257" s="58"/>
      <c r="L1257" s="59"/>
      <c r="N1257" s="59"/>
      <c r="O1257" s="61"/>
      <c r="P1257" s="55"/>
      <c r="Q1257" s="57"/>
      <c r="R1257" s="62"/>
      <c r="T1257" s="63"/>
      <c r="U1257" s="123">
        <f>([1]!Contratacion2023[[#This Row],[FECHA FINALIZACION INICIAL]]-[1]!Contratacion2023[[#This Row],[FECHA DE INICIO (SECOP)]])/30</f>
        <v>0</v>
      </c>
      <c r="V1257" s="64"/>
      <c r="W1257" s="27"/>
      <c r="X1257" s="65"/>
      <c r="Y1257" s="65"/>
      <c r="Z1257" s="66"/>
      <c r="AA1257" s="67"/>
      <c r="AB1257" s="67"/>
      <c r="AC1257" s="68"/>
      <c r="AD1257" s="67"/>
      <c r="AE1257" s="72"/>
      <c r="AF1257" s="34"/>
      <c r="AG1257" s="69"/>
      <c r="AH1257" s="37"/>
      <c r="AI1257" s="37"/>
      <c r="AJ1257" s="37"/>
      <c r="AM1257" s="38"/>
      <c r="AN1257" s="38"/>
      <c r="AO1257" s="38"/>
      <c r="AQ1257" s="145"/>
      <c r="AR1257" s="72"/>
      <c r="AS1257" s="145"/>
      <c r="AX1257" s="75">
        <f>IF([1]!Contratacion2023[[#This Row],[ADICIÓN/PRÓRROGA]]="NO","N/A",[1]!Contratacion2023[[#This Row],[FECHA FIN PRORROGA]])</f>
        <v>0</v>
      </c>
      <c r="BB1257" s="283"/>
      <c r="BE1257" s="64">
        <f>[1]!Contratacion2023[[#This Row],[VALOR TOTAL DEL CONTRATO]]-[1]!Contratacion2023[[#This Row],[VALOR VIGENTE]]</f>
        <v>0</v>
      </c>
      <c r="BJ1257" s="51"/>
      <c r="BL1257" s="73"/>
      <c r="BM1257" s="51"/>
    </row>
    <row r="1258" spans="1:65" x14ac:dyDescent="0.25">
      <c r="A1258" s="53"/>
      <c r="H1258" s="203"/>
      <c r="I1258" s="57"/>
      <c r="K1258" s="58"/>
      <c r="L1258" s="59"/>
      <c r="N1258" s="59"/>
      <c r="O1258" s="61"/>
      <c r="P1258" s="55"/>
      <c r="Q1258" s="57"/>
      <c r="R1258" s="62"/>
      <c r="T1258" s="63"/>
      <c r="U1258" s="123">
        <f>([1]!Contratacion2023[[#This Row],[FECHA FINALIZACION INICIAL]]-[1]!Contratacion2023[[#This Row],[FECHA DE INICIO (SECOP)]])/30</f>
        <v>0</v>
      </c>
      <c r="V1258" s="64"/>
      <c r="W1258" s="27"/>
      <c r="X1258" s="65"/>
      <c r="Y1258" s="65"/>
      <c r="Z1258" s="66"/>
      <c r="AA1258" s="67"/>
      <c r="AB1258" s="67"/>
      <c r="AC1258" s="68"/>
      <c r="AD1258" s="67"/>
      <c r="AE1258" s="72"/>
      <c r="AF1258" s="34"/>
      <c r="AG1258" s="69"/>
      <c r="AH1258" s="37"/>
      <c r="AI1258" s="37"/>
      <c r="AJ1258" s="37"/>
      <c r="AM1258" s="38"/>
      <c r="AN1258" s="38"/>
      <c r="AO1258" s="38"/>
      <c r="AQ1258" s="145"/>
      <c r="AR1258" s="72"/>
      <c r="AS1258" s="145"/>
      <c r="AX1258" s="75">
        <f>IF([1]!Contratacion2023[[#This Row],[ADICIÓN/PRÓRROGA]]="NO","N/A",[1]!Contratacion2023[[#This Row],[FECHA FIN PRORROGA]])</f>
        <v>0</v>
      </c>
      <c r="BB1258" s="283"/>
      <c r="BE1258" s="64">
        <f>[1]!Contratacion2023[[#This Row],[VALOR TOTAL DEL CONTRATO]]-[1]!Contratacion2023[[#This Row],[VALOR VIGENTE]]</f>
        <v>0</v>
      </c>
      <c r="BJ1258" s="51"/>
      <c r="BL1258" s="73"/>
      <c r="BM1258" s="51"/>
    </row>
    <row r="1259" spans="1:65" x14ac:dyDescent="0.25">
      <c r="A1259" s="53"/>
      <c r="H1259" s="203"/>
      <c r="I1259" s="57"/>
      <c r="K1259" s="58"/>
      <c r="L1259" s="59"/>
      <c r="N1259" s="59"/>
      <c r="O1259" s="61"/>
      <c r="P1259" s="55"/>
      <c r="Q1259" s="57"/>
      <c r="R1259" s="62"/>
      <c r="T1259" s="63"/>
      <c r="U1259" s="123">
        <f>([1]!Contratacion2023[[#This Row],[FECHA FINALIZACION INICIAL]]-[1]!Contratacion2023[[#This Row],[FECHA DE INICIO (SECOP)]])/30</f>
        <v>0</v>
      </c>
      <c r="V1259" s="64"/>
      <c r="W1259" s="27"/>
      <c r="X1259" s="65"/>
      <c r="Y1259" s="65"/>
      <c r="Z1259" s="66"/>
      <c r="AA1259" s="67"/>
      <c r="AB1259" s="67"/>
      <c r="AC1259" s="68"/>
      <c r="AD1259" s="67"/>
      <c r="AE1259" s="72"/>
      <c r="AF1259" s="34"/>
      <c r="AG1259" s="69"/>
      <c r="AH1259" s="37"/>
      <c r="AI1259" s="37"/>
      <c r="AJ1259" s="37"/>
      <c r="AM1259" s="38"/>
      <c r="AN1259" s="38"/>
      <c r="AO1259" s="38"/>
      <c r="AQ1259" s="145"/>
      <c r="AR1259" s="72"/>
      <c r="AS1259" s="145"/>
      <c r="AX1259" s="75">
        <f>IF([1]!Contratacion2023[[#This Row],[ADICIÓN/PRÓRROGA]]="NO","N/A",[1]!Contratacion2023[[#This Row],[FECHA FIN PRORROGA]])</f>
        <v>0</v>
      </c>
      <c r="BB1259" s="283"/>
      <c r="BE1259" s="64">
        <f>[1]!Contratacion2023[[#This Row],[VALOR TOTAL DEL CONTRATO]]-[1]!Contratacion2023[[#This Row],[VALOR VIGENTE]]</f>
        <v>0</v>
      </c>
      <c r="BJ1259" s="51"/>
      <c r="BL1259" s="73"/>
      <c r="BM1259" s="51"/>
    </row>
    <row r="1260" spans="1:65" x14ac:dyDescent="0.25">
      <c r="A1260" s="53"/>
      <c r="H1260" s="203"/>
      <c r="I1260" s="57"/>
      <c r="K1260" s="58"/>
      <c r="L1260" s="59"/>
      <c r="N1260" s="59"/>
      <c r="O1260" s="61"/>
      <c r="P1260" s="55"/>
      <c r="Q1260" s="57"/>
      <c r="R1260" s="62"/>
      <c r="T1260" s="63"/>
      <c r="U1260" s="123">
        <f>([1]!Contratacion2023[[#This Row],[FECHA FINALIZACION INICIAL]]-[1]!Contratacion2023[[#This Row],[FECHA DE INICIO (SECOP)]])/30</f>
        <v>0</v>
      </c>
      <c r="V1260" s="64"/>
      <c r="W1260" s="27"/>
      <c r="X1260" s="65"/>
      <c r="Y1260" s="65"/>
      <c r="Z1260" s="66"/>
      <c r="AA1260" s="67"/>
      <c r="AB1260" s="67"/>
      <c r="AC1260" s="68"/>
      <c r="AD1260" s="67"/>
      <c r="AE1260" s="72"/>
      <c r="AF1260" s="34"/>
      <c r="AG1260" s="69"/>
      <c r="AH1260" s="37"/>
      <c r="AI1260" s="37"/>
      <c r="AJ1260" s="37"/>
      <c r="AM1260" s="38"/>
      <c r="AN1260" s="38"/>
      <c r="AO1260" s="38"/>
      <c r="AQ1260" s="145"/>
      <c r="AR1260" s="72"/>
      <c r="AS1260" s="145"/>
      <c r="AX1260" s="75">
        <f>IF([1]!Contratacion2023[[#This Row],[ADICIÓN/PRÓRROGA]]="NO","N/A",[1]!Contratacion2023[[#This Row],[FECHA FIN PRORROGA]])</f>
        <v>0</v>
      </c>
      <c r="BB1260" s="283"/>
      <c r="BE1260" s="64">
        <f>[1]!Contratacion2023[[#This Row],[VALOR TOTAL DEL CONTRATO]]-[1]!Contratacion2023[[#This Row],[VALOR VIGENTE]]</f>
        <v>0</v>
      </c>
      <c r="BJ1260" s="51"/>
      <c r="BL1260" s="73"/>
      <c r="BM1260" s="51"/>
    </row>
    <row r="1261" spans="1:65" x14ac:dyDescent="0.25">
      <c r="A1261" s="53"/>
      <c r="H1261" s="203"/>
      <c r="I1261" s="57"/>
      <c r="K1261" s="58"/>
      <c r="L1261" s="59"/>
      <c r="N1261" s="59"/>
      <c r="O1261" s="61"/>
      <c r="P1261" s="55"/>
      <c r="Q1261" s="57"/>
      <c r="R1261" s="62"/>
      <c r="T1261" s="63"/>
      <c r="U1261" s="123">
        <f>([1]!Contratacion2023[[#This Row],[FECHA FINALIZACION INICIAL]]-[1]!Contratacion2023[[#This Row],[FECHA DE INICIO (SECOP)]])/30</f>
        <v>0</v>
      </c>
      <c r="V1261" s="64"/>
      <c r="W1261" s="27"/>
      <c r="X1261" s="65"/>
      <c r="Y1261" s="65"/>
      <c r="Z1261" s="66"/>
      <c r="AA1261" s="67"/>
      <c r="AB1261" s="67"/>
      <c r="AC1261" s="68"/>
      <c r="AD1261" s="67"/>
      <c r="AE1261" s="72"/>
      <c r="AF1261" s="34"/>
      <c r="AG1261" s="69"/>
      <c r="AH1261" s="37"/>
      <c r="AI1261" s="37"/>
      <c r="AJ1261" s="37"/>
      <c r="AM1261" s="38"/>
      <c r="AN1261" s="38"/>
      <c r="AO1261" s="38"/>
      <c r="AQ1261" s="145"/>
      <c r="AR1261" s="72"/>
      <c r="AS1261" s="145"/>
      <c r="AX1261" s="75">
        <f>IF([1]!Contratacion2023[[#This Row],[ADICIÓN/PRÓRROGA]]="NO","N/A",[1]!Contratacion2023[[#This Row],[FECHA FIN PRORROGA]])</f>
        <v>0</v>
      </c>
      <c r="BB1261" s="283"/>
      <c r="BE1261" s="64">
        <f>[1]!Contratacion2023[[#This Row],[VALOR TOTAL DEL CONTRATO]]-[1]!Contratacion2023[[#This Row],[VALOR VIGENTE]]</f>
        <v>0</v>
      </c>
      <c r="BJ1261" s="51"/>
      <c r="BL1261" s="73"/>
      <c r="BM1261" s="51"/>
    </row>
    <row r="1262" spans="1:65" x14ac:dyDescent="0.25">
      <c r="A1262" s="53"/>
      <c r="H1262" s="203"/>
      <c r="I1262" s="57"/>
      <c r="K1262" s="58"/>
      <c r="L1262" s="59"/>
      <c r="N1262" s="59"/>
      <c r="O1262" s="61"/>
      <c r="P1262" s="55"/>
      <c r="Q1262" s="57"/>
      <c r="R1262" s="62"/>
      <c r="T1262" s="63"/>
      <c r="U1262" s="123">
        <f>([1]!Contratacion2023[[#This Row],[FECHA FINALIZACION INICIAL]]-[1]!Contratacion2023[[#This Row],[FECHA DE INICIO (SECOP)]])/30</f>
        <v>0</v>
      </c>
      <c r="V1262" s="64"/>
      <c r="W1262" s="27"/>
      <c r="X1262" s="65"/>
      <c r="Y1262" s="65"/>
      <c r="Z1262" s="66"/>
      <c r="AA1262" s="67"/>
      <c r="AB1262" s="67"/>
      <c r="AC1262" s="68"/>
      <c r="AD1262" s="67"/>
      <c r="AE1262" s="72"/>
      <c r="AF1262" s="34"/>
      <c r="AG1262" s="69"/>
      <c r="AH1262" s="37"/>
      <c r="AI1262" s="37"/>
      <c r="AJ1262" s="37"/>
      <c r="AM1262" s="38"/>
      <c r="AN1262" s="38"/>
      <c r="AO1262" s="38"/>
      <c r="AQ1262" s="145"/>
      <c r="AR1262" s="72"/>
      <c r="AS1262" s="145"/>
      <c r="AX1262" s="75">
        <f>IF([1]!Contratacion2023[[#This Row],[ADICIÓN/PRÓRROGA]]="NO","N/A",[1]!Contratacion2023[[#This Row],[FECHA FIN PRORROGA]])</f>
        <v>0</v>
      </c>
      <c r="BB1262" s="283"/>
      <c r="BE1262" s="64">
        <f>[1]!Contratacion2023[[#This Row],[VALOR TOTAL DEL CONTRATO]]-[1]!Contratacion2023[[#This Row],[VALOR VIGENTE]]</f>
        <v>0</v>
      </c>
      <c r="BJ1262" s="51"/>
      <c r="BL1262" s="73"/>
      <c r="BM1262" s="51"/>
    </row>
    <row r="1263" spans="1:65" x14ac:dyDescent="0.25">
      <c r="A1263" s="53"/>
      <c r="H1263" s="203"/>
      <c r="I1263" s="57"/>
      <c r="K1263" s="58"/>
      <c r="L1263" s="59"/>
      <c r="N1263" s="59"/>
      <c r="O1263" s="61"/>
      <c r="P1263" s="55"/>
      <c r="Q1263" s="57"/>
      <c r="R1263" s="62"/>
      <c r="T1263" s="63"/>
      <c r="U1263" s="123">
        <f>([1]!Contratacion2023[[#This Row],[FECHA FINALIZACION INICIAL]]-[1]!Contratacion2023[[#This Row],[FECHA DE INICIO (SECOP)]])/30</f>
        <v>0</v>
      </c>
      <c r="V1263" s="64"/>
      <c r="W1263" s="27"/>
      <c r="X1263" s="65"/>
      <c r="Y1263" s="65"/>
      <c r="Z1263" s="66"/>
      <c r="AA1263" s="67"/>
      <c r="AB1263" s="67"/>
      <c r="AC1263" s="68"/>
      <c r="AD1263" s="67"/>
      <c r="AE1263" s="72"/>
      <c r="AF1263" s="34"/>
      <c r="AG1263" s="69"/>
      <c r="AH1263" s="37"/>
      <c r="AI1263" s="37"/>
      <c r="AJ1263" s="37"/>
      <c r="AM1263" s="38"/>
      <c r="AN1263" s="38"/>
      <c r="AO1263" s="38"/>
      <c r="AQ1263" s="145"/>
      <c r="AR1263" s="72"/>
      <c r="AS1263" s="145"/>
      <c r="AX1263" s="75">
        <f>IF([1]!Contratacion2023[[#This Row],[ADICIÓN/PRÓRROGA]]="NO","N/A",[1]!Contratacion2023[[#This Row],[FECHA FIN PRORROGA]])</f>
        <v>0</v>
      </c>
      <c r="BB1263" s="283"/>
      <c r="BE1263" s="64">
        <f>[1]!Contratacion2023[[#This Row],[VALOR TOTAL DEL CONTRATO]]-[1]!Contratacion2023[[#This Row],[VALOR VIGENTE]]</f>
        <v>0</v>
      </c>
      <c r="BJ1263" s="51"/>
      <c r="BL1263" s="73"/>
      <c r="BM1263" s="51"/>
    </row>
    <row r="1264" spans="1:65" x14ac:dyDescent="0.25">
      <c r="A1264" s="53"/>
      <c r="H1264" s="203"/>
      <c r="I1264" s="57"/>
      <c r="K1264" s="58"/>
      <c r="L1264" s="59"/>
      <c r="N1264" s="59"/>
      <c r="O1264" s="61"/>
      <c r="P1264" s="55"/>
      <c r="Q1264" s="57"/>
      <c r="R1264" s="62"/>
      <c r="T1264" s="63"/>
      <c r="U1264" s="123">
        <f>([1]!Contratacion2023[[#This Row],[FECHA FINALIZACION INICIAL]]-[1]!Contratacion2023[[#This Row],[FECHA DE INICIO (SECOP)]])/30</f>
        <v>0</v>
      </c>
      <c r="V1264" s="64"/>
      <c r="W1264" s="27"/>
      <c r="X1264" s="65"/>
      <c r="Y1264" s="65"/>
      <c r="Z1264" s="66"/>
      <c r="AA1264" s="67"/>
      <c r="AB1264" s="67"/>
      <c r="AC1264" s="68"/>
      <c r="AD1264" s="67"/>
      <c r="AE1264" s="72"/>
      <c r="AF1264" s="34"/>
      <c r="AG1264" s="69"/>
      <c r="AH1264" s="37"/>
      <c r="AI1264" s="37"/>
      <c r="AJ1264" s="37"/>
      <c r="AM1264" s="38"/>
      <c r="AN1264" s="38"/>
      <c r="AO1264" s="38"/>
      <c r="AQ1264" s="145"/>
      <c r="AR1264" s="72"/>
      <c r="AS1264" s="145"/>
      <c r="AX1264" s="75">
        <f>IF([1]!Contratacion2023[[#This Row],[ADICIÓN/PRÓRROGA]]="NO","N/A",[1]!Contratacion2023[[#This Row],[FECHA FIN PRORROGA]])</f>
        <v>0</v>
      </c>
      <c r="BB1264" s="283"/>
      <c r="BE1264" s="64">
        <f>[1]!Contratacion2023[[#This Row],[VALOR TOTAL DEL CONTRATO]]-[1]!Contratacion2023[[#This Row],[VALOR VIGENTE]]</f>
        <v>0</v>
      </c>
      <c r="BJ1264" s="51"/>
      <c r="BL1264" s="73"/>
      <c r="BM1264" s="51"/>
    </row>
    <row r="1265" spans="1:65" x14ac:dyDescent="0.25">
      <c r="A1265" s="53"/>
      <c r="H1265" s="203"/>
      <c r="I1265" s="57"/>
      <c r="K1265" s="58"/>
      <c r="L1265" s="59"/>
      <c r="N1265" s="59"/>
      <c r="O1265" s="61"/>
      <c r="P1265" s="55"/>
      <c r="Q1265" s="57"/>
      <c r="R1265" s="62"/>
      <c r="T1265" s="63"/>
      <c r="U1265" s="123">
        <f>([1]!Contratacion2023[[#This Row],[FECHA FINALIZACION INICIAL]]-[1]!Contratacion2023[[#This Row],[FECHA DE INICIO (SECOP)]])/30</f>
        <v>0</v>
      </c>
      <c r="V1265" s="64"/>
      <c r="W1265" s="27"/>
      <c r="X1265" s="65"/>
      <c r="Y1265" s="65"/>
      <c r="Z1265" s="66"/>
      <c r="AA1265" s="67"/>
      <c r="AB1265" s="67"/>
      <c r="AC1265" s="68"/>
      <c r="AD1265" s="67"/>
      <c r="AE1265" s="72"/>
      <c r="AF1265" s="34"/>
      <c r="AG1265" s="69"/>
      <c r="AH1265" s="37"/>
      <c r="AI1265" s="37"/>
      <c r="AJ1265" s="37"/>
      <c r="AM1265" s="38"/>
      <c r="AN1265" s="38"/>
      <c r="AO1265" s="38"/>
      <c r="AQ1265" s="145"/>
      <c r="AR1265" s="72"/>
      <c r="AS1265" s="145"/>
      <c r="AX1265" s="75">
        <f>IF([1]!Contratacion2023[[#This Row],[ADICIÓN/PRÓRROGA]]="NO","N/A",[1]!Contratacion2023[[#This Row],[FECHA FIN PRORROGA]])</f>
        <v>0</v>
      </c>
      <c r="BB1265" s="283"/>
      <c r="BE1265" s="64">
        <f>[1]!Contratacion2023[[#This Row],[VALOR TOTAL DEL CONTRATO]]-[1]!Contratacion2023[[#This Row],[VALOR VIGENTE]]</f>
        <v>0</v>
      </c>
      <c r="BJ1265" s="51"/>
      <c r="BL1265" s="73"/>
      <c r="BM1265" s="51"/>
    </row>
    <row r="1266" spans="1:65" x14ac:dyDescent="0.25">
      <c r="A1266" s="53"/>
      <c r="H1266" s="203"/>
      <c r="I1266" s="57"/>
      <c r="K1266" s="58"/>
      <c r="L1266" s="59"/>
      <c r="N1266" s="59"/>
      <c r="O1266" s="61"/>
      <c r="P1266" s="55"/>
      <c r="Q1266" s="57"/>
      <c r="R1266" s="62"/>
      <c r="T1266" s="63"/>
      <c r="U1266" s="123">
        <f>([1]!Contratacion2023[[#This Row],[FECHA FINALIZACION INICIAL]]-[1]!Contratacion2023[[#This Row],[FECHA DE INICIO (SECOP)]])/30</f>
        <v>0</v>
      </c>
      <c r="V1266" s="64"/>
      <c r="W1266" s="27"/>
      <c r="X1266" s="65"/>
      <c r="Y1266" s="65"/>
      <c r="Z1266" s="66"/>
      <c r="AA1266" s="67"/>
      <c r="AB1266" s="67"/>
      <c r="AC1266" s="68"/>
      <c r="AD1266" s="67"/>
      <c r="AE1266" s="72"/>
      <c r="AF1266" s="34"/>
      <c r="AG1266" s="69"/>
      <c r="AH1266" s="37"/>
      <c r="AI1266" s="37"/>
      <c r="AJ1266" s="37"/>
      <c r="AM1266" s="38"/>
      <c r="AN1266" s="38"/>
      <c r="AO1266" s="38"/>
      <c r="AQ1266" s="145"/>
      <c r="AR1266" s="72"/>
      <c r="AS1266" s="145"/>
      <c r="AX1266" s="75">
        <f>IF([1]!Contratacion2023[[#This Row],[ADICIÓN/PRÓRROGA]]="NO","N/A",[1]!Contratacion2023[[#This Row],[FECHA FIN PRORROGA]])</f>
        <v>0</v>
      </c>
      <c r="BB1266" s="283"/>
      <c r="BE1266" s="64">
        <f>[1]!Contratacion2023[[#This Row],[VALOR TOTAL DEL CONTRATO]]-[1]!Contratacion2023[[#This Row],[VALOR VIGENTE]]</f>
        <v>0</v>
      </c>
      <c r="BJ1266" s="51"/>
      <c r="BL1266" s="73"/>
      <c r="BM1266" s="51"/>
    </row>
    <row r="1267" spans="1:65" x14ac:dyDescent="0.25">
      <c r="A1267" s="53"/>
      <c r="H1267" s="203"/>
      <c r="I1267" s="57"/>
      <c r="K1267" s="58"/>
      <c r="L1267" s="59"/>
      <c r="N1267" s="59"/>
      <c r="O1267" s="61"/>
      <c r="P1267" s="55"/>
      <c r="Q1267" s="57"/>
      <c r="R1267" s="62"/>
      <c r="T1267" s="63"/>
      <c r="U1267" s="123">
        <f>([1]!Contratacion2023[[#This Row],[FECHA FINALIZACION INICIAL]]-[1]!Contratacion2023[[#This Row],[FECHA DE INICIO (SECOP)]])/30</f>
        <v>0</v>
      </c>
      <c r="V1267" s="64"/>
      <c r="W1267" s="27"/>
      <c r="X1267" s="65"/>
      <c r="Y1267" s="65"/>
      <c r="Z1267" s="66"/>
      <c r="AA1267" s="67"/>
      <c r="AB1267" s="67"/>
      <c r="AC1267" s="68"/>
      <c r="AD1267" s="67"/>
      <c r="AE1267" s="72"/>
      <c r="AF1267" s="34"/>
      <c r="AG1267" s="69"/>
      <c r="AH1267" s="37"/>
      <c r="AI1267" s="37"/>
      <c r="AJ1267" s="37"/>
      <c r="AM1267" s="38"/>
      <c r="AN1267" s="38"/>
      <c r="AO1267" s="38"/>
      <c r="AQ1267" s="145"/>
      <c r="AR1267" s="72"/>
      <c r="AS1267" s="145"/>
      <c r="AX1267" s="75">
        <f>IF([1]!Contratacion2023[[#This Row],[ADICIÓN/PRÓRROGA]]="NO","N/A",[1]!Contratacion2023[[#This Row],[FECHA FIN PRORROGA]])</f>
        <v>0</v>
      </c>
      <c r="BB1267" s="283"/>
      <c r="BE1267" s="64">
        <f>[1]!Contratacion2023[[#This Row],[VALOR TOTAL DEL CONTRATO]]-[1]!Contratacion2023[[#This Row],[VALOR VIGENTE]]</f>
        <v>0</v>
      </c>
      <c r="BJ1267" s="51"/>
      <c r="BL1267" s="73"/>
      <c r="BM1267" s="51"/>
    </row>
    <row r="1268" spans="1:65" x14ac:dyDescent="0.25">
      <c r="A1268" s="53"/>
      <c r="H1268" s="203"/>
      <c r="I1268" s="57"/>
      <c r="K1268" s="58"/>
      <c r="L1268" s="59"/>
      <c r="N1268" s="59"/>
      <c r="O1268" s="61"/>
      <c r="P1268" s="55"/>
      <c r="Q1268" s="57"/>
      <c r="R1268" s="62"/>
      <c r="T1268" s="63"/>
      <c r="U1268" s="123">
        <f>([1]!Contratacion2023[[#This Row],[FECHA FINALIZACION INICIAL]]-[1]!Contratacion2023[[#This Row],[FECHA DE INICIO (SECOP)]])/30</f>
        <v>0</v>
      </c>
      <c r="V1268" s="64"/>
      <c r="W1268" s="27"/>
      <c r="X1268" s="65"/>
      <c r="Y1268" s="65"/>
      <c r="Z1268" s="66"/>
      <c r="AA1268" s="67"/>
      <c r="AB1268" s="67"/>
      <c r="AC1268" s="68"/>
      <c r="AD1268" s="67"/>
      <c r="AE1268" s="72"/>
      <c r="AF1268" s="34"/>
      <c r="AG1268" s="69"/>
      <c r="AH1268" s="37"/>
      <c r="AI1268" s="37"/>
      <c r="AJ1268" s="37"/>
      <c r="AM1268" s="38"/>
      <c r="AN1268" s="38"/>
      <c r="AO1268" s="38"/>
      <c r="AQ1268" s="145"/>
      <c r="AR1268" s="72"/>
      <c r="AS1268" s="145"/>
      <c r="AX1268" s="75">
        <f>IF([1]!Contratacion2023[[#This Row],[ADICIÓN/PRÓRROGA]]="NO","N/A",[1]!Contratacion2023[[#This Row],[FECHA FIN PRORROGA]])</f>
        <v>0</v>
      </c>
      <c r="BB1268" s="283"/>
      <c r="BE1268" s="64">
        <f>[1]!Contratacion2023[[#This Row],[VALOR TOTAL DEL CONTRATO]]-[1]!Contratacion2023[[#This Row],[VALOR VIGENTE]]</f>
        <v>0</v>
      </c>
      <c r="BJ1268" s="51"/>
      <c r="BL1268" s="73"/>
      <c r="BM1268" s="51"/>
    </row>
    <row r="1269" spans="1:65" x14ac:dyDescent="0.25">
      <c r="A1269" s="53"/>
      <c r="H1269" s="203"/>
      <c r="I1269" s="57"/>
      <c r="K1269" s="58"/>
      <c r="L1269" s="59"/>
      <c r="N1269" s="59"/>
      <c r="O1269" s="61"/>
      <c r="P1269" s="55"/>
      <c r="Q1269" s="57"/>
      <c r="R1269" s="62"/>
      <c r="T1269" s="63"/>
      <c r="U1269" s="123">
        <f>([1]!Contratacion2023[[#This Row],[FECHA FINALIZACION INICIAL]]-[1]!Contratacion2023[[#This Row],[FECHA DE INICIO (SECOP)]])/30</f>
        <v>0</v>
      </c>
      <c r="V1269" s="64"/>
      <c r="W1269" s="27"/>
      <c r="X1269" s="65"/>
      <c r="Y1269" s="65"/>
      <c r="Z1269" s="66"/>
      <c r="AA1269" s="67"/>
      <c r="AB1269" s="67"/>
      <c r="AC1269" s="68"/>
      <c r="AD1269" s="67"/>
      <c r="AE1269" s="72"/>
      <c r="AF1269" s="34"/>
      <c r="AG1269" s="69"/>
      <c r="AH1269" s="37"/>
      <c r="AI1269" s="37"/>
      <c r="AJ1269" s="37"/>
      <c r="AM1269" s="38"/>
      <c r="AN1269" s="38"/>
      <c r="AO1269" s="38"/>
      <c r="AQ1269" s="145"/>
      <c r="AR1269" s="72"/>
      <c r="AS1269" s="145"/>
      <c r="AX1269" s="75">
        <f>IF([1]!Contratacion2023[[#This Row],[ADICIÓN/PRÓRROGA]]="NO","N/A",[1]!Contratacion2023[[#This Row],[FECHA FIN PRORROGA]])</f>
        <v>0</v>
      </c>
      <c r="BB1269" s="283"/>
      <c r="BE1269" s="64">
        <f>[1]!Contratacion2023[[#This Row],[VALOR TOTAL DEL CONTRATO]]-[1]!Contratacion2023[[#This Row],[VALOR VIGENTE]]</f>
        <v>0</v>
      </c>
      <c r="BJ1269" s="51"/>
      <c r="BL1269" s="73"/>
      <c r="BM1269" s="51"/>
    </row>
    <row r="1270" spans="1:65" x14ac:dyDescent="0.25">
      <c r="A1270" s="53"/>
      <c r="H1270" s="203"/>
      <c r="I1270" s="57"/>
      <c r="K1270" s="58"/>
      <c r="L1270" s="59"/>
      <c r="N1270" s="59"/>
      <c r="O1270" s="61"/>
      <c r="P1270" s="55"/>
      <c r="Q1270" s="57"/>
      <c r="R1270" s="62"/>
      <c r="T1270" s="63"/>
      <c r="U1270" s="123">
        <f>([1]!Contratacion2023[[#This Row],[FECHA FINALIZACION INICIAL]]-[1]!Contratacion2023[[#This Row],[FECHA DE INICIO (SECOP)]])/30</f>
        <v>0</v>
      </c>
      <c r="V1270" s="64"/>
      <c r="W1270" s="27"/>
      <c r="X1270" s="65"/>
      <c r="Y1270" s="65"/>
      <c r="Z1270" s="66"/>
      <c r="AA1270" s="67"/>
      <c r="AB1270" s="67"/>
      <c r="AC1270" s="68"/>
      <c r="AD1270" s="67"/>
      <c r="AE1270" s="72"/>
      <c r="AF1270" s="34"/>
      <c r="AG1270" s="69"/>
      <c r="AH1270" s="37"/>
      <c r="AI1270" s="37"/>
      <c r="AJ1270" s="37"/>
      <c r="AM1270" s="38"/>
      <c r="AN1270" s="38"/>
      <c r="AO1270" s="38"/>
      <c r="AQ1270" s="145"/>
      <c r="AR1270" s="72"/>
      <c r="AS1270" s="145"/>
      <c r="AX1270" s="75">
        <f>IF([1]!Contratacion2023[[#This Row],[ADICIÓN/PRÓRROGA]]="NO","N/A",[1]!Contratacion2023[[#This Row],[FECHA FIN PRORROGA]])</f>
        <v>0</v>
      </c>
      <c r="BB1270" s="283"/>
      <c r="BE1270" s="64">
        <f>[1]!Contratacion2023[[#This Row],[VALOR TOTAL DEL CONTRATO]]-[1]!Contratacion2023[[#This Row],[VALOR VIGENTE]]</f>
        <v>0</v>
      </c>
      <c r="BJ1270" s="51"/>
      <c r="BL1270" s="73"/>
      <c r="BM1270" s="51"/>
    </row>
    <row r="1271" spans="1:65" x14ac:dyDescent="0.25">
      <c r="A1271" s="53"/>
      <c r="H1271" s="203"/>
      <c r="I1271" s="57"/>
      <c r="K1271" s="58"/>
      <c r="L1271" s="59"/>
      <c r="N1271" s="59"/>
      <c r="O1271" s="61"/>
      <c r="P1271" s="55"/>
      <c r="Q1271" s="57"/>
      <c r="R1271" s="62"/>
      <c r="T1271" s="63"/>
      <c r="U1271" s="123">
        <f>([1]!Contratacion2023[[#This Row],[FECHA FINALIZACION INICIAL]]-[1]!Contratacion2023[[#This Row],[FECHA DE INICIO (SECOP)]])/30</f>
        <v>0</v>
      </c>
      <c r="V1271" s="64"/>
      <c r="W1271" s="27"/>
      <c r="X1271" s="65"/>
      <c r="Y1271" s="65"/>
      <c r="Z1271" s="66"/>
      <c r="AA1271" s="67"/>
      <c r="AB1271" s="67"/>
      <c r="AC1271" s="68"/>
      <c r="AD1271" s="67"/>
      <c r="AE1271" s="72"/>
      <c r="AF1271" s="34"/>
      <c r="AG1271" s="69"/>
      <c r="AH1271" s="37"/>
      <c r="AI1271" s="37"/>
      <c r="AJ1271" s="37"/>
      <c r="AM1271" s="38"/>
      <c r="AN1271" s="38"/>
      <c r="AO1271" s="38"/>
      <c r="AQ1271" s="145"/>
      <c r="AR1271" s="72"/>
      <c r="AS1271" s="145"/>
      <c r="AX1271" s="75">
        <f>IF([1]!Contratacion2023[[#This Row],[ADICIÓN/PRÓRROGA]]="NO","N/A",[1]!Contratacion2023[[#This Row],[FECHA FIN PRORROGA]])</f>
        <v>0</v>
      </c>
      <c r="BB1271" s="283"/>
      <c r="BE1271" s="64">
        <f>[1]!Contratacion2023[[#This Row],[VALOR TOTAL DEL CONTRATO]]-[1]!Contratacion2023[[#This Row],[VALOR VIGENTE]]</f>
        <v>0</v>
      </c>
      <c r="BJ1271" s="51"/>
      <c r="BL1271" s="73"/>
      <c r="BM1271" s="51"/>
    </row>
    <row r="1272" spans="1:65" x14ac:dyDescent="0.25">
      <c r="A1272" s="53"/>
      <c r="H1272" s="203"/>
      <c r="I1272" s="57"/>
      <c r="K1272" s="58"/>
      <c r="L1272" s="59"/>
      <c r="N1272" s="59"/>
      <c r="O1272" s="61"/>
      <c r="P1272" s="55"/>
      <c r="Q1272" s="57"/>
      <c r="R1272" s="62"/>
      <c r="T1272" s="63"/>
      <c r="U1272" s="123">
        <f>([1]!Contratacion2023[[#This Row],[FECHA FINALIZACION INICIAL]]-[1]!Contratacion2023[[#This Row],[FECHA DE INICIO (SECOP)]])/30</f>
        <v>0</v>
      </c>
      <c r="V1272" s="64"/>
      <c r="W1272" s="27"/>
      <c r="X1272" s="65"/>
      <c r="Y1272" s="65"/>
      <c r="Z1272" s="66"/>
      <c r="AA1272" s="67"/>
      <c r="AB1272" s="67"/>
      <c r="AC1272" s="68"/>
      <c r="AD1272" s="67"/>
      <c r="AE1272" s="72"/>
      <c r="AF1272" s="34"/>
      <c r="AG1272" s="69"/>
      <c r="AH1272" s="37"/>
      <c r="AI1272" s="37"/>
      <c r="AJ1272" s="37"/>
      <c r="AM1272" s="38"/>
      <c r="AN1272" s="38"/>
      <c r="AO1272" s="38"/>
      <c r="AQ1272" s="145"/>
      <c r="AR1272" s="72"/>
      <c r="AS1272" s="145"/>
      <c r="AX1272" s="75">
        <f>IF([1]!Contratacion2023[[#This Row],[ADICIÓN/PRÓRROGA]]="NO","N/A",[1]!Contratacion2023[[#This Row],[FECHA FIN PRORROGA]])</f>
        <v>0</v>
      </c>
      <c r="BB1272" s="283"/>
      <c r="BE1272" s="64">
        <f>[1]!Contratacion2023[[#This Row],[VALOR TOTAL DEL CONTRATO]]-[1]!Contratacion2023[[#This Row],[VALOR VIGENTE]]</f>
        <v>0</v>
      </c>
      <c r="BJ1272" s="51"/>
      <c r="BL1272" s="73"/>
      <c r="BM1272" s="51"/>
    </row>
    <row r="1273" spans="1:65" x14ac:dyDescent="0.25">
      <c r="A1273" s="53"/>
      <c r="H1273" s="203"/>
      <c r="I1273" s="57"/>
      <c r="K1273" s="58"/>
      <c r="L1273" s="59"/>
      <c r="N1273" s="59"/>
      <c r="O1273" s="61"/>
      <c r="P1273" s="55"/>
      <c r="Q1273" s="57"/>
      <c r="R1273" s="62"/>
      <c r="T1273" s="63"/>
      <c r="U1273" s="123">
        <f>([1]!Contratacion2023[[#This Row],[FECHA FINALIZACION INICIAL]]-[1]!Contratacion2023[[#This Row],[FECHA DE INICIO (SECOP)]])/30</f>
        <v>0</v>
      </c>
      <c r="V1273" s="64"/>
      <c r="W1273" s="27"/>
      <c r="X1273" s="65"/>
      <c r="Y1273" s="65"/>
      <c r="Z1273" s="66"/>
      <c r="AA1273" s="67"/>
      <c r="AB1273" s="67"/>
      <c r="AC1273" s="68"/>
      <c r="AD1273" s="67"/>
      <c r="AE1273" s="72"/>
      <c r="AF1273" s="34"/>
      <c r="AG1273" s="69"/>
      <c r="AH1273" s="37"/>
      <c r="AI1273" s="37"/>
      <c r="AJ1273" s="37"/>
      <c r="AM1273" s="38"/>
      <c r="AN1273" s="38"/>
      <c r="AO1273" s="38"/>
      <c r="AQ1273" s="145"/>
      <c r="AR1273" s="72"/>
      <c r="AS1273" s="145"/>
      <c r="AX1273" s="75">
        <f>IF([1]!Contratacion2023[[#This Row],[ADICIÓN/PRÓRROGA]]="NO","N/A",[1]!Contratacion2023[[#This Row],[FECHA FIN PRORROGA]])</f>
        <v>0</v>
      </c>
      <c r="BB1273" s="283"/>
      <c r="BE1273" s="64">
        <f>[1]!Contratacion2023[[#This Row],[VALOR TOTAL DEL CONTRATO]]-[1]!Contratacion2023[[#This Row],[VALOR VIGENTE]]</f>
        <v>0</v>
      </c>
      <c r="BJ1273" s="51"/>
      <c r="BL1273" s="73"/>
      <c r="BM1273" s="51"/>
    </row>
    <row r="1274" spans="1:65" x14ac:dyDescent="0.25">
      <c r="A1274" s="53"/>
      <c r="H1274" s="203"/>
      <c r="I1274" s="57"/>
      <c r="K1274" s="58"/>
      <c r="L1274" s="59"/>
      <c r="N1274" s="59"/>
      <c r="O1274" s="61"/>
      <c r="P1274" s="55"/>
      <c r="Q1274" s="57"/>
      <c r="R1274" s="62"/>
      <c r="T1274" s="63"/>
      <c r="U1274" s="123">
        <f>([1]!Contratacion2023[[#This Row],[FECHA FINALIZACION INICIAL]]-[1]!Contratacion2023[[#This Row],[FECHA DE INICIO (SECOP)]])/30</f>
        <v>0</v>
      </c>
      <c r="V1274" s="64"/>
      <c r="W1274" s="27"/>
      <c r="X1274" s="65"/>
      <c r="Y1274" s="65"/>
      <c r="Z1274" s="66"/>
      <c r="AA1274" s="67"/>
      <c r="AB1274" s="67"/>
      <c r="AC1274" s="68"/>
      <c r="AD1274" s="67"/>
      <c r="AE1274" s="72"/>
      <c r="AF1274" s="34"/>
      <c r="AG1274" s="69"/>
      <c r="AH1274" s="37"/>
      <c r="AI1274" s="37"/>
      <c r="AJ1274" s="37"/>
      <c r="AM1274" s="38"/>
      <c r="AN1274" s="38"/>
      <c r="AO1274" s="38"/>
      <c r="AQ1274" s="145"/>
      <c r="AR1274" s="72"/>
      <c r="AS1274" s="145"/>
      <c r="AX1274" s="75">
        <f>IF([1]!Contratacion2023[[#This Row],[ADICIÓN/PRÓRROGA]]="NO","N/A",[1]!Contratacion2023[[#This Row],[FECHA FIN PRORROGA]])</f>
        <v>0</v>
      </c>
      <c r="BB1274" s="283"/>
      <c r="BE1274" s="64">
        <f>[1]!Contratacion2023[[#This Row],[VALOR TOTAL DEL CONTRATO]]-[1]!Contratacion2023[[#This Row],[VALOR VIGENTE]]</f>
        <v>0</v>
      </c>
      <c r="BJ1274" s="51"/>
      <c r="BL1274" s="73"/>
      <c r="BM1274" s="51"/>
    </row>
    <row r="1275" spans="1:65" x14ac:dyDescent="0.25">
      <c r="A1275" s="53"/>
      <c r="H1275" s="203"/>
      <c r="I1275" s="57"/>
      <c r="K1275" s="58"/>
      <c r="L1275" s="59"/>
      <c r="N1275" s="59"/>
      <c r="O1275" s="61"/>
      <c r="P1275" s="55"/>
      <c r="Q1275" s="57"/>
      <c r="R1275" s="62"/>
      <c r="T1275" s="63"/>
      <c r="U1275" s="123">
        <f>([1]!Contratacion2023[[#This Row],[FECHA FINALIZACION INICIAL]]-[1]!Contratacion2023[[#This Row],[FECHA DE INICIO (SECOP)]])/30</f>
        <v>0</v>
      </c>
      <c r="V1275" s="64"/>
      <c r="W1275" s="27"/>
      <c r="X1275" s="65"/>
      <c r="Y1275" s="65"/>
      <c r="Z1275" s="66"/>
      <c r="AA1275" s="67"/>
      <c r="AB1275" s="67"/>
      <c r="AC1275" s="68"/>
      <c r="AD1275" s="67"/>
      <c r="AE1275" s="72"/>
      <c r="AF1275" s="34"/>
      <c r="AG1275" s="69"/>
      <c r="AH1275" s="37"/>
      <c r="AI1275" s="37"/>
      <c r="AJ1275" s="37"/>
      <c r="AM1275" s="38"/>
      <c r="AN1275" s="38"/>
      <c r="AO1275" s="38"/>
      <c r="AQ1275" s="145"/>
      <c r="AR1275" s="72"/>
      <c r="AS1275" s="145"/>
      <c r="AX1275" s="75">
        <f>IF([1]!Contratacion2023[[#This Row],[ADICIÓN/PRÓRROGA]]="NO","N/A",[1]!Contratacion2023[[#This Row],[FECHA FIN PRORROGA]])</f>
        <v>0</v>
      </c>
      <c r="BB1275" s="283"/>
      <c r="BE1275" s="64">
        <f>[1]!Contratacion2023[[#This Row],[VALOR TOTAL DEL CONTRATO]]-[1]!Contratacion2023[[#This Row],[VALOR VIGENTE]]</f>
        <v>0</v>
      </c>
      <c r="BJ1275" s="51"/>
      <c r="BL1275" s="73"/>
      <c r="BM1275" s="51"/>
    </row>
    <row r="1276" spans="1:65" x14ac:dyDescent="0.25">
      <c r="A1276" s="53"/>
      <c r="H1276" s="203"/>
      <c r="I1276" s="57"/>
      <c r="K1276" s="58"/>
      <c r="L1276" s="59"/>
      <c r="N1276" s="59"/>
      <c r="O1276" s="61"/>
      <c r="P1276" s="55"/>
      <c r="Q1276" s="57"/>
      <c r="R1276" s="62"/>
      <c r="T1276" s="63"/>
      <c r="U1276" s="123">
        <f>([1]!Contratacion2023[[#This Row],[FECHA FINALIZACION INICIAL]]-[1]!Contratacion2023[[#This Row],[FECHA DE INICIO (SECOP)]])/30</f>
        <v>0</v>
      </c>
      <c r="V1276" s="64"/>
      <c r="W1276" s="27"/>
      <c r="X1276" s="65"/>
      <c r="Y1276" s="65"/>
      <c r="Z1276" s="66"/>
      <c r="AA1276" s="67"/>
      <c r="AB1276" s="67"/>
      <c r="AC1276" s="68"/>
      <c r="AD1276" s="67"/>
      <c r="AE1276" s="72"/>
      <c r="AF1276" s="34"/>
      <c r="AG1276" s="69"/>
      <c r="AH1276" s="37"/>
      <c r="AI1276" s="37"/>
      <c r="AJ1276" s="37"/>
      <c r="AM1276" s="38"/>
      <c r="AN1276" s="38"/>
      <c r="AO1276" s="38"/>
      <c r="AQ1276" s="145"/>
      <c r="AR1276" s="72"/>
      <c r="AS1276" s="145"/>
      <c r="AX1276" s="75">
        <f>IF([1]!Contratacion2023[[#This Row],[ADICIÓN/PRÓRROGA]]="NO","N/A",[1]!Contratacion2023[[#This Row],[FECHA FIN PRORROGA]])</f>
        <v>0</v>
      </c>
      <c r="BB1276" s="283"/>
      <c r="BE1276" s="64">
        <f>[1]!Contratacion2023[[#This Row],[VALOR TOTAL DEL CONTRATO]]-[1]!Contratacion2023[[#This Row],[VALOR VIGENTE]]</f>
        <v>0</v>
      </c>
      <c r="BJ1276" s="51"/>
      <c r="BL1276" s="73"/>
      <c r="BM1276" s="51"/>
    </row>
    <row r="1277" spans="1:65" x14ac:dyDescent="0.25">
      <c r="A1277" s="53"/>
      <c r="H1277" s="203"/>
      <c r="I1277" s="57"/>
      <c r="K1277" s="58"/>
      <c r="L1277" s="59"/>
      <c r="N1277" s="59"/>
      <c r="O1277" s="61"/>
      <c r="P1277" s="55"/>
      <c r="Q1277" s="57"/>
      <c r="R1277" s="62"/>
      <c r="T1277" s="63"/>
      <c r="U1277" s="123">
        <f>([1]!Contratacion2023[[#This Row],[FECHA FINALIZACION INICIAL]]-[1]!Contratacion2023[[#This Row],[FECHA DE INICIO (SECOP)]])/30</f>
        <v>0</v>
      </c>
      <c r="V1277" s="64"/>
      <c r="W1277" s="27"/>
      <c r="X1277" s="65"/>
      <c r="Y1277" s="65"/>
      <c r="Z1277" s="66"/>
      <c r="AA1277" s="67"/>
      <c r="AB1277" s="67"/>
      <c r="AC1277" s="68"/>
      <c r="AD1277" s="67"/>
      <c r="AE1277" s="72"/>
      <c r="AF1277" s="34"/>
      <c r="AG1277" s="69"/>
      <c r="AH1277" s="37"/>
      <c r="AI1277" s="37"/>
      <c r="AJ1277" s="37"/>
      <c r="AM1277" s="38"/>
      <c r="AN1277" s="38"/>
      <c r="AO1277" s="38"/>
      <c r="AQ1277" s="145"/>
      <c r="AR1277" s="72"/>
      <c r="AS1277" s="145"/>
      <c r="AX1277" s="75">
        <f>IF([1]!Contratacion2023[[#This Row],[ADICIÓN/PRÓRROGA]]="NO","N/A",[1]!Contratacion2023[[#This Row],[FECHA FIN PRORROGA]])</f>
        <v>0</v>
      </c>
      <c r="BB1277" s="283"/>
      <c r="BE1277" s="64">
        <f>[1]!Contratacion2023[[#This Row],[VALOR TOTAL DEL CONTRATO]]-[1]!Contratacion2023[[#This Row],[VALOR VIGENTE]]</f>
        <v>0</v>
      </c>
      <c r="BJ1277" s="51"/>
      <c r="BL1277" s="73"/>
      <c r="BM1277" s="51"/>
    </row>
    <row r="1278" spans="1:65" x14ac:dyDescent="0.25">
      <c r="A1278" s="53"/>
      <c r="H1278" s="203"/>
      <c r="I1278" s="57"/>
      <c r="K1278" s="58"/>
      <c r="L1278" s="59"/>
      <c r="N1278" s="59"/>
      <c r="O1278" s="61"/>
      <c r="P1278" s="55"/>
      <c r="Q1278" s="57"/>
      <c r="R1278" s="62"/>
      <c r="T1278" s="63"/>
      <c r="U1278" s="123">
        <f>([1]!Contratacion2023[[#This Row],[FECHA FINALIZACION INICIAL]]-[1]!Contratacion2023[[#This Row],[FECHA DE INICIO (SECOP)]])/30</f>
        <v>0</v>
      </c>
      <c r="V1278" s="64"/>
      <c r="W1278" s="27"/>
      <c r="X1278" s="65"/>
      <c r="Y1278" s="65"/>
      <c r="Z1278" s="66"/>
      <c r="AA1278" s="67"/>
      <c r="AB1278" s="67"/>
      <c r="AC1278" s="68"/>
      <c r="AD1278" s="67"/>
      <c r="AE1278" s="72"/>
      <c r="AF1278" s="34"/>
      <c r="AG1278" s="69"/>
      <c r="AH1278" s="37"/>
      <c r="AI1278" s="37"/>
      <c r="AJ1278" s="37"/>
      <c r="AM1278" s="38"/>
      <c r="AN1278" s="38"/>
      <c r="AO1278" s="38"/>
      <c r="AQ1278" s="145"/>
      <c r="AR1278" s="72"/>
      <c r="AS1278" s="145"/>
      <c r="AX1278" s="75">
        <f>IF([1]!Contratacion2023[[#This Row],[ADICIÓN/PRÓRROGA]]="NO","N/A",[1]!Contratacion2023[[#This Row],[FECHA FIN PRORROGA]])</f>
        <v>0</v>
      </c>
      <c r="BB1278" s="283"/>
      <c r="BE1278" s="64">
        <f>[1]!Contratacion2023[[#This Row],[VALOR TOTAL DEL CONTRATO]]-[1]!Contratacion2023[[#This Row],[VALOR VIGENTE]]</f>
        <v>0</v>
      </c>
      <c r="BJ1278" s="51"/>
      <c r="BL1278" s="73"/>
      <c r="BM1278" s="51"/>
    </row>
    <row r="1279" spans="1:65" x14ac:dyDescent="0.25">
      <c r="A1279" s="53"/>
      <c r="H1279" s="203"/>
      <c r="I1279" s="57"/>
      <c r="K1279" s="58"/>
      <c r="L1279" s="59"/>
      <c r="N1279" s="59"/>
      <c r="O1279" s="61"/>
      <c r="P1279" s="55"/>
      <c r="Q1279" s="57"/>
      <c r="R1279" s="62"/>
      <c r="T1279" s="63"/>
      <c r="U1279" s="123">
        <f>([1]!Contratacion2023[[#This Row],[FECHA FINALIZACION INICIAL]]-[1]!Contratacion2023[[#This Row],[FECHA DE INICIO (SECOP)]])/30</f>
        <v>0</v>
      </c>
      <c r="V1279" s="64"/>
      <c r="W1279" s="27"/>
      <c r="X1279" s="65"/>
      <c r="Y1279" s="65"/>
      <c r="Z1279" s="66"/>
      <c r="AA1279" s="67"/>
      <c r="AB1279" s="67"/>
      <c r="AC1279" s="68"/>
      <c r="AD1279" s="67"/>
      <c r="AE1279" s="72"/>
      <c r="AF1279" s="34"/>
      <c r="AG1279" s="69"/>
      <c r="AH1279" s="37"/>
      <c r="AI1279" s="37"/>
      <c r="AJ1279" s="37"/>
      <c r="AM1279" s="38"/>
      <c r="AN1279" s="38"/>
      <c r="AO1279" s="38"/>
      <c r="AQ1279" s="145"/>
      <c r="AR1279" s="72"/>
      <c r="AS1279" s="145"/>
      <c r="AX1279" s="75">
        <f>IF([1]!Contratacion2023[[#This Row],[ADICIÓN/PRÓRROGA]]="NO","N/A",[1]!Contratacion2023[[#This Row],[FECHA FIN PRORROGA]])</f>
        <v>0</v>
      </c>
      <c r="BB1279" s="283"/>
      <c r="BE1279" s="64">
        <f>[1]!Contratacion2023[[#This Row],[VALOR TOTAL DEL CONTRATO]]-[1]!Contratacion2023[[#This Row],[VALOR VIGENTE]]</f>
        <v>0</v>
      </c>
      <c r="BJ1279" s="51"/>
      <c r="BL1279" s="73"/>
      <c r="BM1279" s="51"/>
    </row>
    <row r="1280" spans="1:65" x14ac:dyDescent="0.25">
      <c r="A1280" s="53"/>
      <c r="H1280" s="203"/>
      <c r="I1280" s="57"/>
      <c r="K1280" s="58"/>
      <c r="L1280" s="59"/>
      <c r="N1280" s="59"/>
      <c r="O1280" s="61"/>
      <c r="P1280" s="55"/>
      <c r="Q1280" s="57"/>
      <c r="R1280" s="62"/>
      <c r="T1280" s="63"/>
      <c r="U1280" s="123">
        <f>([1]!Contratacion2023[[#This Row],[FECHA FINALIZACION INICIAL]]-[1]!Contratacion2023[[#This Row],[FECHA DE INICIO (SECOP)]])/30</f>
        <v>0</v>
      </c>
      <c r="V1280" s="64"/>
      <c r="W1280" s="27"/>
      <c r="X1280" s="65"/>
      <c r="Y1280" s="65"/>
      <c r="Z1280" s="66"/>
      <c r="AA1280" s="67"/>
      <c r="AB1280" s="67"/>
      <c r="AC1280" s="68"/>
      <c r="AD1280" s="67"/>
      <c r="AE1280" s="72"/>
      <c r="AF1280" s="34"/>
      <c r="AG1280" s="69"/>
      <c r="AH1280" s="37"/>
      <c r="AI1280" s="37"/>
      <c r="AJ1280" s="37"/>
      <c r="AM1280" s="38"/>
      <c r="AN1280" s="38"/>
      <c r="AO1280" s="38"/>
      <c r="AQ1280" s="145"/>
      <c r="AR1280" s="72"/>
      <c r="AS1280" s="145"/>
      <c r="AX1280" s="75">
        <f>IF([1]!Contratacion2023[[#This Row],[ADICIÓN/PRÓRROGA]]="NO","N/A",[1]!Contratacion2023[[#This Row],[FECHA FIN PRORROGA]])</f>
        <v>0</v>
      </c>
      <c r="BB1280" s="283"/>
      <c r="BE1280" s="64">
        <f>[1]!Contratacion2023[[#This Row],[VALOR TOTAL DEL CONTRATO]]-[1]!Contratacion2023[[#This Row],[VALOR VIGENTE]]</f>
        <v>0</v>
      </c>
      <c r="BJ1280" s="51"/>
      <c r="BL1280" s="73"/>
      <c r="BM1280" s="51"/>
    </row>
    <row r="1281" spans="1:65" x14ac:dyDescent="0.25">
      <c r="A1281" s="53"/>
      <c r="H1281" s="203"/>
      <c r="I1281" s="57"/>
      <c r="K1281" s="58"/>
      <c r="L1281" s="59"/>
      <c r="N1281" s="59"/>
      <c r="O1281" s="61"/>
      <c r="P1281" s="55"/>
      <c r="Q1281" s="57"/>
      <c r="R1281" s="62"/>
      <c r="T1281" s="63"/>
      <c r="U1281" s="123">
        <f>([1]!Contratacion2023[[#This Row],[FECHA FINALIZACION INICIAL]]-[1]!Contratacion2023[[#This Row],[FECHA DE INICIO (SECOP)]])/30</f>
        <v>0</v>
      </c>
      <c r="V1281" s="64"/>
      <c r="W1281" s="27"/>
      <c r="X1281" s="65"/>
      <c r="Y1281" s="65"/>
      <c r="Z1281" s="66"/>
      <c r="AA1281" s="67"/>
      <c r="AB1281" s="67"/>
      <c r="AC1281" s="68"/>
      <c r="AD1281" s="67"/>
      <c r="AE1281" s="72"/>
      <c r="AF1281" s="34"/>
      <c r="AG1281" s="69"/>
      <c r="AH1281" s="37"/>
      <c r="AI1281" s="37"/>
      <c r="AJ1281" s="37"/>
      <c r="AM1281" s="38"/>
      <c r="AN1281" s="38"/>
      <c r="AO1281" s="38"/>
      <c r="AQ1281" s="145"/>
      <c r="AR1281" s="72"/>
      <c r="AS1281" s="145"/>
      <c r="AX1281" s="75">
        <f>IF([1]!Contratacion2023[[#This Row],[ADICIÓN/PRÓRROGA]]="NO","N/A",[1]!Contratacion2023[[#This Row],[FECHA FIN PRORROGA]])</f>
        <v>0</v>
      </c>
      <c r="BB1281" s="283"/>
      <c r="BE1281" s="64">
        <f>[1]!Contratacion2023[[#This Row],[VALOR TOTAL DEL CONTRATO]]-[1]!Contratacion2023[[#This Row],[VALOR VIGENTE]]</f>
        <v>0</v>
      </c>
      <c r="BJ1281" s="51"/>
      <c r="BL1281" s="73"/>
      <c r="BM1281" s="51"/>
    </row>
    <row r="1282" spans="1:65" x14ac:dyDescent="0.25">
      <c r="A1282" s="53"/>
      <c r="H1282" s="203"/>
      <c r="I1282" s="57"/>
      <c r="K1282" s="58"/>
      <c r="L1282" s="59"/>
      <c r="N1282" s="59"/>
      <c r="O1282" s="61"/>
      <c r="P1282" s="55"/>
      <c r="Q1282" s="57"/>
      <c r="R1282" s="62"/>
      <c r="T1282" s="63"/>
      <c r="U1282" s="123">
        <f>([1]!Contratacion2023[[#This Row],[FECHA FINALIZACION INICIAL]]-[1]!Contratacion2023[[#This Row],[FECHA DE INICIO (SECOP)]])/30</f>
        <v>0</v>
      </c>
      <c r="V1282" s="64"/>
      <c r="W1282" s="27"/>
      <c r="X1282" s="65"/>
      <c r="Y1282" s="65"/>
      <c r="Z1282" s="66"/>
      <c r="AA1282" s="67"/>
      <c r="AB1282" s="67"/>
      <c r="AC1282" s="68"/>
      <c r="AD1282" s="67"/>
      <c r="AE1282" s="72"/>
      <c r="AF1282" s="34"/>
      <c r="AG1282" s="69"/>
      <c r="AH1282" s="37"/>
      <c r="AI1282" s="37"/>
      <c r="AJ1282" s="37"/>
      <c r="AM1282" s="38"/>
      <c r="AN1282" s="38"/>
      <c r="AO1282" s="38"/>
      <c r="AQ1282" s="145"/>
      <c r="AR1282" s="72"/>
      <c r="AS1282" s="145"/>
      <c r="AX1282" s="75">
        <f>IF([1]!Contratacion2023[[#This Row],[ADICIÓN/PRÓRROGA]]="NO","N/A",[1]!Contratacion2023[[#This Row],[FECHA FIN PRORROGA]])</f>
        <v>0</v>
      </c>
      <c r="BB1282" s="283"/>
      <c r="BE1282" s="64">
        <f>[1]!Contratacion2023[[#This Row],[VALOR TOTAL DEL CONTRATO]]-[1]!Contratacion2023[[#This Row],[VALOR VIGENTE]]</f>
        <v>0</v>
      </c>
      <c r="BJ1282" s="51"/>
      <c r="BL1282" s="73"/>
      <c r="BM1282" s="51"/>
    </row>
    <row r="1283" spans="1:65" x14ac:dyDescent="0.25">
      <c r="A1283" s="53"/>
      <c r="H1283" s="203"/>
      <c r="I1283" s="57"/>
      <c r="K1283" s="58"/>
      <c r="L1283" s="59"/>
      <c r="N1283" s="59"/>
      <c r="O1283" s="61"/>
      <c r="P1283" s="55"/>
      <c r="Q1283" s="57"/>
      <c r="R1283" s="62"/>
      <c r="T1283" s="63"/>
      <c r="U1283" s="123">
        <f>([1]!Contratacion2023[[#This Row],[FECHA FINALIZACION INICIAL]]-[1]!Contratacion2023[[#This Row],[FECHA DE INICIO (SECOP)]])/30</f>
        <v>0</v>
      </c>
      <c r="V1283" s="64"/>
      <c r="W1283" s="27"/>
      <c r="X1283" s="65"/>
      <c r="Y1283" s="65"/>
      <c r="Z1283" s="66"/>
      <c r="AA1283" s="67"/>
      <c r="AB1283" s="67"/>
      <c r="AC1283" s="68"/>
      <c r="AD1283" s="67"/>
      <c r="AE1283" s="72"/>
      <c r="AF1283" s="34"/>
      <c r="AG1283" s="69"/>
      <c r="AH1283" s="37"/>
      <c r="AI1283" s="37"/>
      <c r="AJ1283" s="37"/>
      <c r="AM1283" s="38"/>
      <c r="AN1283" s="38"/>
      <c r="AO1283" s="38"/>
      <c r="AQ1283" s="145"/>
      <c r="AR1283" s="72"/>
      <c r="AS1283" s="145"/>
      <c r="AX1283" s="75">
        <f>IF([1]!Contratacion2023[[#This Row],[ADICIÓN/PRÓRROGA]]="NO","N/A",[1]!Contratacion2023[[#This Row],[FECHA FIN PRORROGA]])</f>
        <v>0</v>
      </c>
      <c r="BB1283" s="283"/>
      <c r="BE1283" s="64">
        <f>[1]!Contratacion2023[[#This Row],[VALOR TOTAL DEL CONTRATO]]-[1]!Contratacion2023[[#This Row],[VALOR VIGENTE]]</f>
        <v>0</v>
      </c>
      <c r="BJ1283" s="51"/>
      <c r="BL1283" s="73"/>
      <c r="BM1283" s="51"/>
    </row>
    <row r="1284" spans="1:65" x14ac:dyDescent="0.25">
      <c r="A1284" s="53"/>
      <c r="H1284" s="203"/>
      <c r="I1284" s="57"/>
      <c r="K1284" s="58"/>
      <c r="L1284" s="59"/>
      <c r="N1284" s="59"/>
      <c r="O1284" s="61"/>
      <c r="P1284" s="55"/>
      <c r="Q1284" s="57"/>
      <c r="R1284" s="62"/>
      <c r="T1284" s="63"/>
      <c r="U1284" s="123">
        <f>([1]!Contratacion2023[[#This Row],[FECHA FINALIZACION INICIAL]]-[1]!Contratacion2023[[#This Row],[FECHA DE INICIO (SECOP)]])/30</f>
        <v>0</v>
      </c>
      <c r="V1284" s="64"/>
      <c r="W1284" s="27"/>
      <c r="X1284" s="65"/>
      <c r="Y1284" s="65"/>
      <c r="Z1284" s="66"/>
      <c r="AA1284" s="67"/>
      <c r="AB1284" s="67"/>
      <c r="AC1284" s="68"/>
      <c r="AD1284" s="67"/>
      <c r="AE1284" s="72"/>
      <c r="AF1284" s="34"/>
      <c r="AG1284" s="69"/>
      <c r="AH1284" s="37"/>
      <c r="AI1284" s="37"/>
      <c r="AJ1284" s="37"/>
      <c r="AM1284" s="38"/>
      <c r="AN1284" s="38"/>
      <c r="AO1284" s="38"/>
      <c r="AQ1284" s="145"/>
      <c r="AR1284" s="72"/>
      <c r="AS1284" s="145"/>
      <c r="AX1284" s="75">
        <f>IF([1]!Contratacion2023[[#This Row],[ADICIÓN/PRÓRROGA]]="NO","N/A",[1]!Contratacion2023[[#This Row],[FECHA FIN PRORROGA]])</f>
        <v>0</v>
      </c>
      <c r="BB1284" s="283"/>
      <c r="BE1284" s="64">
        <f>[1]!Contratacion2023[[#This Row],[VALOR TOTAL DEL CONTRATO]]-[1]!Contratacion2023[[#This Row],[VALOR VIGENTE]]</f>
        <v>0</v>
      </c>
      <c r="BJ1284" s="51"/>
      <c r="BL1284" s="73"/>
      <c r="BM1284" s="51"/>
    </row>
    <row r="1285" spans="1:65" x14ac:dyDescent="0.25">
      <c r="A1285" s="53"/>
      <c r="H1285" s="203"/>
      <c r="I1285" s="57"/>
      <c r="K1285" s="58"/>
      <c r="L1285" s="59"/>
      <c r="N1285" s="59"/>
      <c r="O1285" s="61"/>
      <c r="P1285" s="55"/>
      <c r="Q1285" s="57"/>
      <c r="R1285" s="62"/>
      <c r="T1285" s="63"/>
      <c r="U1285" s="123">
        <f>([1]!Contratacion2023[[#This Row],[FECHA FINALIZACION INICIAL]]-[1]!Contratacion2023[[#This Row],[FECHA DE INICIO (SECOP)]])/30</f>
        <v>0</v>
      </c>
      <c r="V1285" s="64"/>
      <c r="W1285" s="27"/>
      <c r="X1285" s="65"/>
      <c r="Y1285" s="65"/>
      <c r="Z1285" s="66"/>
      <c r="AA1285" s="67"/>
      <c r="AB1285" s="67"/>
      <c r="AC1285" s="68"/>
      <c r="AD1285" s="67"/>
      <c r="AE1285" s="72"/>
      <c r="AF1285" s="34"/>
      <c r="AG1285" s="69"/>
      <c r="AH1285" s="37"/>
      <c r="AI1285" s="37"/>
      <c r="AJ1285" s="37"/>
      <c r="AM1285" s="38"/>
      <c r="AN1285" s="38"/>
      <c r="AO1285" s="38"/>
      <c r="AQ1285" s="145"/>
      <c r="AR1285" s="72"/>
      <c r="AS1285" s="145"/>
      <c r="AX1285" s="75">
        <f>IF([1]!Contratacion2023[[#This Row],[ADICIÓN/PRÓRROGA]]="NO","N/A",[1]!Contratacion2023[[#This Row],[FECHA FIN PRORROGA]])</f>
        <v>0</v>
      </c>
      <c r="BB1285" s="283"/>
      <c r="BE1285" s="64">
        <f>[1]!Contratacion2023[[#This Row],[VALOR TOTAL DEL CONTRATO]]-[1]!Contratacion2023[[#This Row],[VALOR VIGENTE]]</f>
        <v>0</v>
      </c>
      <c r="BJ1285" s="51"/>
      <c r="BL1285" s="73"/>
      <c r="BM1285" s="51"/>
    </row>
    <row r="1286" spans="1:65" x14ac:dyDescent="0.25">
      <c r="A1286" s="53"/>
      <c r="H1286" s="203"/>
      <c r="I1286" s="57"/>
      <c r="K1286" s="58"/>
      <c r="L1286" s="59"/>
      <c r="N1286" s="59"/>
      <c r="O1286" s="61"/>
      <c r="P1286" s="55"/>
      <c r="Q1286" s="57"/>
      <c r="R1286" s="62"/>
      <c r="T1286" s="63"/>
      <c r="U1286" s="123">
        <f>([1]!Contratacion2023[[#This Row],[FECHA FINALIZACION INICIAL]]-[1]!Contratacion2023[[#This Row],[FECHA DE INICIO (SECOP)]])/30</f>
        <v>0</v>
      </c>
      <c r="V1286" s="64"/>
      <c r="W1286" s="27"/>
      <c r="X1286" s="65"/>
      <c r="Y1286" s="65"/>
      <c r="Z1286" s="66"/>
      <c r="AA1286" s="67"/>
      <c r="AB1286" s="67"/>
      <c r="AC1286" s="68"/>
      <c r="AD1286" s="67"/>
      <c r="AE1286" s="72"/>
      <c r="AF1286" s="34"/>
      <c r="AG1286" s="69"/>
      <c r="AH1286" s="37"/>
      <c r="AI1286" s="37"/>
      <c r="AJ1286" s="37"/>
      <c r="AM1286" s="38"/>
      <c r="AN1286" s="38"/>
      <c r="AO1286" s="38"/>
      <c r="AQ1286" s="145"/>
      <c r="AR1286" s="72"/>
      <c r="AS1286" s="145"/>
      <c r="AX1286" s="75">
        <f>IF([1]!Contratacion2023[[#This Row],[ADICIÓN/PRÓRROGA]]="NO","N/A",[1]!Contratacion2023[[#This Row],[FECHA FIN PRORROGA]])</f>
        <v>0</v>
      </c>
      <c r="BB1286" s="283"/>
      <c r="BE1286" s="64">
        <f>[1]!Contratacion2023[[#This Row],[VALOR TOTAL DEL CONTRATO]]-[1]!Contratacion2023[[#This Row],[VALOR VIGENTE]]</f>
        <v>0</v>
      </c>
      <c r="BJ1286" s="51"/>
      <c r="BL1286" s="73"/>
      <c r="BM1286" s="51"/>
    </row>
    <row r="1287" spans="1:65" x14ac:dyDescent="0.25">
      <c r="A1287" s="53"/>
      <c r="H1287" s="203"/>
      <c r="I1287" s="57"/>
      <c r="K1287" s="58"/>
      <c r="L1287" s="59"/>
      <c r="N1287" s="59"/>
      <c r="O1287" s="61"/>
      <c r="P1287" s="55"/>
      <c r="Q1287" s="57"/>
      <c r="R1287" s="62"/>
      <c r="T1287" s="63"/>
      <c r="U1287" s="123">
        <f>([1]!Contratacion2023[[#This Row],[FECHA FINALIZACION INICIAL]]-[1]!Contratacion2023[[#This Row],[FECHA DE INICIO (SECOP)]])/30</f>
        <v>0</v>
      </c>
      <c r="V1287" s="64"/>
      <c r="W1287" s="27"/>
      <c r="X1287" s="65"/>
      <c r="Y1287" s="65"/>
      <c r="Z1287" s="66"/>
      <c r="AA1287" s="67"/>
      <c r="AB1287" s="67"/>
      <c r="AC1287" s="68"/>
      <c r="AD1287" s="67"/>
      <c r="AE1287" s="72"/>
      <c r="AF1287" s="34"/>
      <c r="AG1287" s="69"/>
      <c r="AH1287" s="37"/>
      <c r="AI1287" s="37"/>
      <c r="AJ1287" s="37"/>
      <c r="AM1287" s="38"/>
      <c r="AN1287" s="38"/>
      <c r="AO1287" s="38"/>
      <c r="AQ1287" s="145"/>
      <c r="AR1287" s="72"/>
      <c r="AS1287" s="145"/>
      <c r="AX1287" s="75">
        <f>IF([1]!Contratacion2023[[#This Row],[ADICIÓN/PRÓRROGA]]="NO","N/A",[1]!Contratacion2023[[#This Row],[FECHA FIN PRORROGA]])</f>
        <v>0</v>
      </c>
      <c r="BB1287" s="283"/>
      <c r="BE1287" s="64">
        <f>[1]!Contratacion2023[[#This Row],[VALOR TOTAL DEL CONTRATO]]-[1]!Contratacion2023[[#This Row],[VALOR VIGENTE]]</f>
        <v>0</v>
      </c>
      <c r="BJ1287" s="51"/>
      <c r="BL1287" s="73"/>
      <c r="BM1287" s="51"/>
    </row>
    <row r="1288" spans="1:65" x14ac:dyDescent="0.25">
      <c r="A1288" s="53"/>
      <c r="H1288" s="203"/>
      <c r="I1288" s="57"/>
      <c r="K1288" s="58"/>
      <c r="L1288" s="59"/>
      <c r="N1288" s="59"/>
      <c r="O1288" s="61"/>
      <c r="P1288" s="55"/>
      <c r="Q1288" s="57"/>
      <c r="R1288" s="62"/>
      <c r="T1288" s="63"/>
      <c r="U1288" s="123">
        <f>([1]!Contratacion2023[[#This Row],[FECHA FINALIZACION INICIAL]]-[1]!Contratacion2023[[#This Row],[FECHA DE INICIO (SECOP)]])/30</f>
        <v>0</v>
      </c>
      <c r="V1288" s="64"/>
      <c r="W1288" s="27"/>
      <c r="X1288" s="65"/>
      <c r="Y1288" s="65"/>
      <c r="Z1288" s="66"/>
      <c r="AA1288" s="67"/>
      <c r="AB1288" s="67"/>
      <c r="AC1288" s="68"/>
      <c r="AD1288" s="67"/>
      <c r="AE1288" s="72"/>
      <c r="AF1288" s="34"/>
      <c r="AG1288" s="69"/>
      <c r="AH1288" s="37"/>
      <c r="AI1288" s="37"/>
      <c r="AJ1288" s="37"/>
      <c r="AM1288" s="38"/>
      <c r="AN1288" s="38"/>
      <c r="AO1288" s="38"/>
      <c r="AQ1288" s="145"/>
      <c r="AR1288" s="72"/>
      <c r="AS1288" s="145"/>
      <c r="AX1288" s="75">
        <f>IF([1]!Contratacion2023[[#This Row],[ADICIÓN/PRÓRROGA]]="NO","N/A",[1]!Contratacion2023[[#This Row],[FECHA FIN PRORROGA]])</f>
        <v>0</v>
      </c>
      <c r="BB1288" s="283"/>
      <c r="BE1288" s="64">
        <f>[1]!Contratacion2023[[#This Row],[VALOR TOTAL DEL CONTRATO]]-[1]!Contratacion2023[[#This Row],[VALOR VIGENTE]]</f>
        <v>0</v>
      </c>
      <c r="BJ1288" s="51"/>
      <c r="BL1288" s="73"/>
      <c r="BM1288" s="51"/>
    </row>
    <row r="1289" spans="1:65" x14ac:dyDescent="0.25">
      <c r="A1289" s="53"/>
      <c r="H1289" s="203"/>
      <c r="I1289" s="57"/>
      <c r="K1289" s="58"/>
      <c r="L1289" s="59"/>
      <c r="N1289" s="59"/>
      <c r="O1289" s="61"/>
      <c r="P1289" s="55"/>
      <c r="Q1289" s="57"/>
      <c r="R1289" s="62"/>
      <c r="T1289" s="63"/>
      <c r="U1289" s="123">
        <f>([1]!Contratacion2023[[#This Row],[FECHA FINALIZACION INICIAL]]-[1]!Contratacion2023[[#This Row],[FECHA DE INICIO (SECOP)]])/30</f>
        <v>0</v>
      </c>
      <c r="V1289" s="64"/>
      <c r="W1289" s="27"/>
      <c r="X1289" s="65"/>
      <c r="Y1289" s="65"/>
      <c r="Z1289" s="66"/>
      <c r="AA1289" s="67"/>
      <c r="AB1289" s="67"/>
      <c r="AC1289" s="68"/>
      <c r="AD1289" s="67"/>
      <c r="AE1289" s="72"/>
      <c r="AF1289" s="34"/>
      <c r="AG1289" s="69"/>
      <c r="AH1289" s="37"/>
      <c r="AI1289" s="37"/>
      <c r="AJ1289" s="37"/>
      <c r="AM1289" s="38"/>
      <c r="AN1289" s="38"/>
      <c r="AO1289" s="38"/>
      <c r="AQ1289" s="145"/>
      <c r="AR1289" s="72"/>
      <c r="AS1289" s="145"/>
      <c r="AX1289" s="75">
        <f>IF([1]!Contratacion2023[[#This Row],[ADICIÓN/PRÓRROGA]]="NO","N/A",[1]!Contratacion2023[[#This Row],[FECHA FIN PRORROGA]])</f>
        <v>0</v>
      </c>
      <c r="BB1289" s="283"/>
      <c r="BE1289" s="64">
        <f>[1]!Contratacion2023[[#This Row],[VALOR TOTAL DEL CONTRATO]]-[1]!Contratacion2023[[#This Row],[VALOR VIGENTE]]</f>
        <v>0</v>
      </c>
      <c r="BJ1289" s="51"/>
      <c r="BL1289" s="73"/>
      <c r="BM1289" s="51"/>
    </row>
    <row r="1290" spans="1:65" x14ac:dyDescent="0.25">
      <c r="A1290" s="53"/>
      <c r="H1290" s="203"/>
      <c r="I1290" s="57"/>
      <c r="K1290" s="58"/>
      <c r="L1290" s="59"/>
      <c r="N1290" s="59"/>
      <c r="O1290" s="61"/>
      <c r="P1290" s="55"/>
      <c r="Q1290" s="57"/>
      <c r="R1290" s="62"/>
      <c r="T1290" s="63"/>
      <c r="U1290" s="123">
        <f>([1]!Contratacion2023[[#This Row],[FECHA FINALIZACION INICIAL]]-[1]!Contratacion2023[[#This Row],[FECHA DE INICIO (SECOP)]])/30</f>
        <v>0</v>
      </c>
      <c r="V1290" s="64"/>
      <c r="W1290" s="27"/>
      <c r="X1290" s="65"/>
      <c r="Y1290" s="65"/>
      <c r="Z1290" s="66"/>
      <c r="AA1290" s="67"/>
      <c r="AB1290" s="67"/>
      <c r="AC1290" s="68"/>
      <c r="AD1290" s="67"/>
      <c r="AE1290" s="72"/>
      <c r="AF1290" s="34"/>
      <c r="AG1290" s="69"/>
      <c r="AH1290" s="37"/>
      <c r="AI1290" s="37"/>
      <c r="AJ1290" s="37"/>
      <c r="AM1290" s="38"/>
      <c r="AN1290" s="38"/>
      <c r="AO1290" s="38"/>
      <c r="AQ1290" s="145"/>
      <c r="AR1290" s="72"/>
      <c r="AS1290" s="145"/>
      <c r="AX1290" s="75">
        <f>IF([1]!Contratacion2023[[#This Row],[ADICIÓN/PRÓRROGA]]="NO","N/A",[1]!Contratacion2023[[#This Row],[FECHA FIN PRORROGA]])</f>
        <v>0</v>
      </c>
      <c r="BB1290" s="283"/>
      <c r="BE1290" s="64">
        <f>[1]!Contratacion2023[[#This Row],[VALOR TOTAL DEL CONTRATO]]-[1]!Contratacion2023[[#This Row],[VALOR VIGENTE]]</f>
        <v>0</v>
      </c>
      <c r="BJ1290" s="51"/>
      <c r="BL1290" s="73"/>
      <c r="BM1290" s="51"/>
    </row>
    <row r="1291" spans="1:65" x14ac:dyDescent="0.25">
      <c r="A1291" s="53"/>
      <c r="H1291" s="203"/>
      <c r="I1291" s="57"/>
      <c r="K1291" s="58"/>
      <c r="L1291" s="59"/>
      <c r="N1291" s="59"/>
      <c r="O1291" s="61"/>
      <c r="P1291" s="55"/>
      <c r="Q1291" s="57"/>
      <c r="R1291" s="62"/>
      <c r="T1291" s="63"/>
      <c r="U1291" s="123">
        <f>([1]!Contratacion2023[[#This Row],[FECHA FINALIZACION INICIAL]]-[1]!Contratacion2023[[#This Row],[FECHA DE INICIO (SECOP)]])/30</f>
        <v>0</v>
      </c>
      <c r="V1291" s="64"/>
      <c r="W1291" s="27"/>
      <c r="X1291" s="65"/>
      <c r="Y1291" s="65"/>
      <c r="Z1291" s="66"/>
      <c r="AA1291" s="67"/>
      <c r="AB1291" s="67"/>
      <c r="AC1291" s="68"/>
      <c r="AD1291" s="67"/>
      <c r="AE1291" s="72"/>
      <c r="AF1291" s="34"/>
      <c r="AG1291" s="69"/>
      <c r="AH1291" s="37"/>
      <c r="AI1291" s="37"/>
      <c r="AJ1291" s="37"/>
      <c r="AM1291" s="38"/>
      <c r="AN1291" s="38"/>
      <c r="AO1291" s="38"/>
      <c r="AQ1291" s="145"/>
      <c r="AR1291" s="72"/>
      <c r="AS1291" s="145"/>
      <c r="AX1291" s="75">
        <f>IF([1]!Contratacion2023[[#This Row],[ADICIÓN/PRÓRROGA]]="NO","N/A",[1]!Contratacion2023[[#This Row],[FECHA FIN PRORROGA]])</f>
        <v>0</v>
      </c>
      <c r="BB1291" s="283"/>
      <c r="BE1291" s="64">
        <f>[1]!Contratacion2023[[#This Row],[VALOR TOTAL DEL CONTRATO]]-[1]!Contratacion2023[[#This Row],[VALOR VIGENTE]]</f>
        <v>0</v>
      </c>
      <c r="BJ1291" s="51"/>
      <c r="BL1291" s="73"/>
      <c r="BM1291" s="51"/>
    </row>
    <row r="1292" spans="1:65" x14ac:dyDescent="0.25">
      <c r="A1292" s="53"/>
      <c r="H1292" s="203"/>
      <c r="I1292" s="57"/>
      <c r="K1292" s="58"/>
      <c r="L1292" s="59"/>
      <c r="N1292" s="59"/>
      <c r="O1292" s="61"/>
      <c r="P1292" s="55"/>
      <c r="Q1292" s="57"/>
      <c r="R1292" s="62"/>
      <c r="T1292" s="63"/>
      <c r="U1292" s="123">
        <f>([1]!Contratacion2023[[#This Row],[FECHA FINALIZACION INICIAL]]-[1]!Contratacion2023[[#This Row],[FECHA DE INICIO (SECOP)]])/30</f>
        <v>0</v>
      </c>
      <c r="V1292" s="64"/>
      <c r="W1292" s="27"/>
      <c r="X1292" s="65"/>
      <c r="Y1292" s="65"/>
      <c r="Z1292" s="66"/>
      <c r="AA1292" s="67"/>
      <c r="AB1292" s="67"/>
      <c r="AC1292" s="68"/>
      <c r="AD1292" s="67"/>
      <c r="AE1292" s="72"/>
      <c r="AF1292" s="34"/>
      <c r="AG1292" s="69"/>
      <c r="AH1292" s="37"/>
      <c r="AI1292" s="37"/>
      <c r="AJ1292" s="37"/>
      <c r="AM1292" s="38"/>
      <c r="AN1292" s="38"/>
      <c r="AO1292" s="38"/>
      <c r="AQ1292" s="145"/>
      <c r="AR1292" s="72"/>
      <c r="AS1292" s="145"/>
      <c r="AX1292" s="75">
        <f>IF([1]!Contratacion2023[[#This Row],[ADICIÓN/PRÓRROGA]]="NO","N/A",[1]!Contratacion2023[[#This Row],[FECHA FIN PRORROGA]])</f>
        <v>0</v>
      </c>
      <c r="BB1292" s="283"/>
      <c r="BE1292" s="64">
        <f>[1]!Contratacion2023[[#This Row],[VALOR TOTAL DEL CONTRATO]]-[1]!Contratacion2023[[#This Row],[VALOR VIGENTE]]</f>
        <v>0</v>
      </c>
      <c r="BJ1292" s="51"/>
      <c r="BL1292" s="73"/>
      <c r="BM1292" s="51"/>
    </row>
    <row r="1293" spans="1:65" x14ac:dyDescent="0.25">
      <c r="A1293" s="53"/>
      <c r="H1293" s="203"/>
      <c r="I1293" s="57"/>
      <c r="K1293" s="58"/>
      <c r="L1293" s="59"/>
      <c r="N1293" s="59"/>
      <c r="O1293" s="61"/>
      <c r="P1293" s="55"/>
      <c r="Q1293" s="57"/>
      <c r="R1293" s="62"/>
      <c r="T1293" s="63"/>
      <c r="U1293" s="123">
        <f>([1]!Contratacion2023[[#This Row],[FECHA FINALIZACION INICIAL]]-[1]!Contratacion2023[[#This Row],[FECHA DE INICIO (SECOP)]])/30</f>
        <v>0</v>
      </c>
      <c r="V1293" s="64"/>
      <c r="W1293" s="27"/>
      <c r="X1293" s="65"/>
      <c r="Y1293" s="65"/>
      <c r="Z1293" s="66"/>
      <c r="AA1293" s="67"/>
      <c r="AB1293" s="67"/>
      <c r="AC1293" s="68"/>
      <c r="AD1293" s="67"/>
      <c r="AE1293" s="72"/>
      <c r="AF1293" s="34"/>
      <c r="AG1293" s="69"/>
      <c r="AH1293" s="37"/>
      <c r="AI1293" s="37"/>
      <c r="AJ1293" s="37"/>
      <c r="AM1293" s="38"/>
      <c r="AN1293" s="38"/>
      <c r="AO1293" s="38"/>
      <c r="AQ1293" s="145"/>
      <c r="AR1293" s="72"/>
      <c r="AS1293" s="145"/>
      <c r="AX1293" s="75">
        <f>IF([1]!Contratacion2023[[#This Row],[ADICIÓN/PRÓRROGA]]="NO","N/A",[1]!Contratacion2023[[#This Row],[FECHA FIN PRORROGA]])</f>
        <v>0</v>
      </c>
      <c r="BB1293" s="283"/>
      <c r="BE1293" s="64">
        <f>[1]!Contratacion2023[[#This Row],[VALOR TOTAL DEL CONTRATO]]-[1]!Contratacion2023[[#This Row],[VALOR VIGENTE]]</f>
        <v>0</v>
      </c>
      <c r="BJ1293" s="51"/>
      <c r="BL1293" s="73"/>
      <c r="BM1293" s="51"/>
    </row>
    <row r="1294" spans="1:65" x14ac:dyDescent="0.25">
      <c r="A1294" s="53"/>
      <c r="H1294" s="203"/>
      <c r="I1294" s="57"/>
      <c r="K1294" s="58"/>
      <c r="L1294" s="59"/>
      <c r="N1294" s="59"/>
      <c r="O1294" s="61"/>
      <c r="P1294" s="55"/>
      <c r="Q1294" s="57"/>
      <c r="R1294" s="62"/>
      <c r="T1294" s="63"/>
      <c r="U1294" s="123">
        <f>([1]!Contratacion2023[[#This Row],[FECHA FINALIZACION INICIAL]]-[1]!Contratacion2023[[#This Row],[FECHA DE INICIO (SECOP)]])/30</f>
        <v>0</v>
      </c>
      <c r="V1294" s="64"/>
      <c r="W1294" s="27"/>
      <c r="X1294" s="65"/>
      <c r="Y1294" s="65"/>
      <c r="Z1294" s="66"/>
      <c r="AA1294" s="67"/>
      <c r="AB1294" s="67"/>
      <c r="AC1294" s="68"/>
      <c r="AD1294" s="67"/>
      <c r="AE1294" s="72"/>
      <c r="AF1294" s="34"/>
      <c r="AG1294" s="69"/>
      <c r="AH1294" s="37"/>
      <c r="AI1294" s="37"/>
      <c r="AJ1294" s="37"/>
      <c r="AM1294" s="38"/>
      <c r="AN1294" s="38"/>
      <c r="AO1294" s="38"/>
      <c r="AQ1294" s="145"/>
      <c r="AR1294" s="72"/>
      <c r="AS1294" s="145"/>
      <c r="AX1294" s="75">
        <f>IF([1]!Contratacion2023[[#This Row],[ADICIÓN/PRÓRROGA]]="NO","N/A",[1]!Contratacion2023[[#This Row],[FECHA FIN PRORROGA]])</f>
        <v>0</v>
      </c>
      <c r="BB1294" s="283"/>
      <c r="BE1294" s="64">
        <f>[1]!Contratacion2023[[#This Row],[VALOR TOTAL DEL CONTRATO]]-[1]!Contratacion2023[[#This Row],[VALOR VIGENTE]]</f>
        <v>0</v>
      </c>
      <c r="BJ1294" s="51"/>
      <c r="BL1294" s="73"/>
      <c r="BM1294" s="51"/>
    </row>
    <row r="1295" spans="1:65" x14ac:dyDescent="0.25">
      <c r="A1295" s="53"/>
      <c r="H1295" s="203"/>
      <c r="I1295" s="57"/>
      <c r="K1295" s="58"/>
      <c r="L1295" s="59"/>
      <c r="N1295" s="59"/>
      <c r="O1295" s="61"/>
      <c r="P1295" s="55"/>
      <c r="Q1295" s="57"/>
      <c r="R1295" s="62"/>
      <c r="T1295" s="63"/>
      <c r="U1295" s="123">
        <f>([1]!Contratacion2023[[#This Row],[FECHA FINALIZACION INICIAL]]-[1]!Contratacion2023[[#This Row],[FECHA DE INICIO (SECOP)]])/30</f>
        <v>0</v>
      </c>
      <c r="V1295" s="64"/>
      <c r="W1295" s="27"/>
      <c r="X1295" s="65"/>
      <c r="Y1295" s="65"/>
      <c r="Z1295" s="66"/>
      <c r="AA1295" s="67"/>
      <c r="AB1295" s="67"/>
      <c r="AC1295" s="68"/>
      <c r="AD1295" s="67"/>
      <c r="AE1295" s="72"/>
      <c r="AF1295" s="34"/>
      <c r="AG1295" s="69"/>
      <c r="AH1295" s="37"/>
      <c r="AI1295" s="37"/>
      <c r="AJ1295" s="37"/>
      <c r="AM1295" s="38"/>
      <c r="AN1295" s="38"/>
      <c r="AO1295" s="38"/>
      <c r="AQ1295" s="145"/>
      <c r="AR1295" s="72"/>
      <c r="AS1295" s="145"/>
      <c r="AX1295" s="75">
        <f>IF([1]!Contratacion2023[[#This Row],[ADICIÓN/PRÓRROGA]]="NO","N/A",[1]!Contratacion2023[[#This Row],[FECHA FIN PRORROGA]])</f>
        <v>0</v>
      </c>
      <c r="BB1295" s="283"/>
      <c r="BE1295" s="64">
        <f>[1]!Contratacion2023[[#This Row],[VALOR TOTAL DEL CONTRATO]]-[1]!Contratacion2023[[#This Row],[VALOR VIGENTE]]</f>
        <v>0</v>
      </c>
      <c r="BJ1295" s="51"/>
      <c r="BL1295" s="73"/>
      <c r="BM1295" s="51"/>
    </row>
    <row r="1296" spans="1:65" x14ac:dyDescent="0.25">
      <c r="A1296" s="53"/>
      <c r="H1296" s="203"/>
      <c r="I1296" s="57"/>
      <c r="K1296" s="58"/>
      <c r="L1296" s="59"/>
      <c r="N1296" s="59"/>
      <c r="O1296" s="61"/>
      <c r="P1296" s="55"/>
      <c r="Q1296" s="57"/>
      <c r="R1296" s="62"/>
      <c r="T1296" s="63"/>
      <c r="U1296" s="123">
        <f>([1]!Contratacion2023[[#This Row],[FECHA FINALIZACION INICIAL]]-[1]!Contratacion2023[[#This Row],[FECHA DE INICIO (SECOP)]])/30</f>
        <v>0</v>
      </c>
      <c r="V1296" s="64"/>
      <c r="W1296" s="27"/>
      <c r="X1296" s="65"/>
      <c r="Y1296" s="65"/>
      <c r="Z1296" s="66"/>
      <c r="AA1296" s="67"/>
      <c r="AB1296" s="67"/>
      <c r="AC1296" s="68"/>
      <c r="AD1296" s="67"/>
      <c r="AE1296" s="72"/>
      <c r="AF1296" s="34"/>
      <c r="AG1296" s="69"/>
      <c r="AH1296" s="37"/>
      <c r="AI1296" s="37"/>
      <c r="AJ1296" s="37"/>
      <c r="AM1296" s="38"/>
      <c r="AN1296" s="38"/>
      <c r="AO1296" s="38"/>
      <c r="AQ1296" s="145"/>
      <c r="AR1296" s="72"/>
      <c r="AS1296" s="145"/>
      <c r="AX1296" s="75">
        <f>IF([1]!Contratacion2023[[#This Row],[ADICIÓN/PRÓRROGA]]="NO","N/A",[1]!Contratacion2023[[#This Row],[FECHA FIN PRORROGA]])</f>
        <v>0</v>
      </c>
      <c r="BB1296" s="283"/>
      <c r="BE1296" s="64">
        <f>[1]!Contratacion2023[[#This Row],[VALOR TOTAL DEL CONTRATO]]-[1]!Contratacion2023[[#This Row],[VALOR VIGENTE]]</f>
        <v>0</v>
      </c>
      <c r="BJ1296" s="51"/>
      <c r="BL1296" s="73"/>
      <c r="BM1296" s="51"/>
    </row>
    <row r="1297" spans="1:65" x14ac:dyDescent="0.25">
      <c r="A1297" s="53"/>
      <c r="H1297" s="203"/>
      <c r="I1297" s="57"/>
      <c r="K1297" s="58"/>
      <c r="L1297" s="59"/>
      <c r="N1297" s="59"/>
      <c r="O1297" s="61"/>
      <c r="P1297" s="55"/>
      <c r="Q1297" s="57"/>
      <c r="R1297" s="62"/>
      <c r="T1297" s="63"/>
      <c r="U1297" s="123">
        <f>([1]!Contratacion2023[[#This Row],[FECHA FINALIZACION INICIAL]]-[1]!Contratacion2023[[#This Row],[FECHA DE INICIO (SECOP)]])/30</f>
        <v>0</v>
      </c>
      <c r="V1297" s="64"/>
      <c r="W1297" s="27"/>
      <c r="X1297" s="65"/>
      <c r="Y1297" s="65"/>
      <c r="Z1297" s="66"/>
      <c r="AA1297" s="67"/>
      <c r="AB1297" s="67"/>
      <c r="AC1297" s="68"/>
      <c r="AD1297" s="67"/>
      <c r="AE1297" s="72"/>
      <c r="AF1297" s="34"/>
      <c r="AG1297" s="69"/>
      <c r="AH1297" s="37"/>
      <c r="AI1297" s="37"/>
      <c r="AJ1297" s="37"/>
      <c r="AM1297" s="38"/>
      <c r="AN1297" s="38"/>
      <c r="AO1297" s="38"/>
      <c r="AQ1297" s="145"/>
      <c r="AR1297" s="72"/>
      <c r="AS1297" s="145"/>
      <c r="AX1297" s="75">
        <f>IF([1]!Contratacion2023[[#This Row],[ADICIÓN/PRÓRROGA]]="NO","N/A",[1]!Contratacion2023[[#This Row],[FECHA FIN PRORROGA]])</f>
        <v>0</v>
      </c>
      <c r="BB1297" s="283"/>
      <c r="BE1297" s="64">
        <f>[1]!Contratacion2023[[#This Row],[VALOR TOTAL DEL CONTRATO]]-[1]!Contratacion2023[[#This Row],[VALOR VIGENTE]]</f>
        <v>0</v>
      </c>
      <c r="BJ1297" s="51"/>
      <c r="BL1297" s="73"/>
      <c r="BM1297" s="51"/>
    </row>
    <row r="1298" spans="1:65" x14ac:dyDescent="0.25">
      <c r="A1298" s="53"/>
      <c r="H1298" s="203"/>
      <c r="I1298" s="57"/>
      <c r="K1298" s="58"/>
      <c r="L1298" s="59"/>
      <c r="N1298" s="59"/>
      <c r="O1298" s="61"/>
      <c r="P1298" s="55"/>
      <c r="Q1298" s="57"/>
      <c r="R1298" s="62"/>
      <c r="T1298" s="63"/>
      <c r="U1298" s="123">
        <f>([1]!Contratacion2023[[#This Row],[FECHA FINALIZACION INICIAL]]-[1]!Contratacion2023[[#This Row],[FECHA DE INICIO (SECOP)]])/30</f>
        <v>0</v>
      </c>
      <c r="V1298" s="64"/>
      <c r="W1298" s="27"/>
      <c r="X1298" s="65"/>
      <c r="Y1298" s="65"/>
      <c r="Z1298" s="66"/>
      <c r="AA1298" s="67"/>
      <c r="AB1298" s="67"/>
      <c r="AC1298" s="68"/>
      <c r="AD1298" s="67"/>
      <c r="AE1298" s="72"/>
      <c r="AF1298" s="34"/>
      <c r="AG1298" s="69"/>
      <c r="AH1298" s="37"/>
      <c r="AI1298" s="37"/>
      <c r="AJ1298" s="37"/>
      <c r="AM1298" s="38"/>
      <c r="AN1298" s="38"/>
      <c r="AO1298" s="38"/>
      <c r="AQ1298" s="145"/>
      <c r="AR1298" s="72"/>
      <c r="AS1298" s="145"/>
      <c r="AX1298" s="75">
        <f>IF([1]!Contratacion2023[[#This Row],[ADICIÓN/PRÓRROGA]]="NO","N/A",[1]!Contratacion2023[[#This Row],[FECHA FIN PRORROGA]])</f>
        <v>0</v>
      </c>
      <c r="BB1298" s="283"/>
      <c r="BE1298" s="64">
        <f>[1]!Contratacion2023[[#This Row],[VALOR TOTAL DEL CONTRATO]]-[1]!Contratacion2023[[#This Row],[VALOR VIGENTE]]</f>
        <v>0</v>
      </c>
      <c r="BJ1298" s="51"/>
      <c r="BL1298" s="73"/>
      <c r="BM1298" s="51"/>
    </row>
    <row r="1299" spans="1:65" x14ac:dyDescent="0.25">
      <c r="A1299" s="53"/>
      <c r="H1299" s="203"/>
      <c r="I1299" s="57"/>
      <c r="K1299" s="58"/>
      <c r="L1299" s="59"/>
      <c r="N1299" s="59"/>
      <c r="O1299" s="61"/>
      <c r="P1299" s="55"/>
      <c r="Q1299" s="57"/>
      <c r="R1299" s="62"/>
      <c r="T1299" s="63"/>
      <c r="U1299" s="123">
        <f>([1]!Contratacion2023[[#This Row],[FECHA FINALIZACION INICIAL]]-[1]!Contratacion2023[[#This Row],[FECHA DE INICIO (SECOP)]])/30</f>
        <v>0</v>
      </c>
      <c r="V1299" s="64"/>
      <c r="W1299" s="27"/>
      <c r="X1299" s="65"/>
      <c r="Y1299" s="65"/>
      <c r="Z1299" s="66"/>
      <c r="AA1299" s="67"/>
      <c r="AB1299" s="67"/>
      <c r="AC1299" s="68"/>
      <c r="AD1299" s="67"/>
      <c r="AE1299" s="72"/>
      <c r="AF1299" s="34"/>
      <c r="AG1299" s="69"/>
      <c r="AH1299" s="37"/>
      <c r="AI1299" s="37"/>
      <c r="AJ1299" s="37"/>
      <c r="AM1299" s="38"/>
      <c r="AN1299" s="38"/>
      <c r="AO1299" s="38"/>
      <c r="AQ1299" s="145"/>
      <c r="AR1299" s="72"/>
      <c r="AS1299" s="145"/>
      <c r="AX1299" s="75">
        <f>IF([1]!Contratacion2023[[#This Row],[ADICIÓN/PRÓRROGA]]="NO","N/A",[1]!Contratacion2023[[#This Row],[FECHA FIN PRORROGA]])</f>
        <v>0</v>
      </c>
      <c r="BB1299" s="283"/>
      <c r="BE1299" s="64">
        <f>[1]!Contratacion2023[[#This Row],[VALOR TOTAL DEL CONTRATO]]-[1]!Contratacion2023[[#This Row],[VALOR VIGENTE]]</f>
        <v>0</v>
      </c>
      <c r="BJ1299" s="51"/>
      <c r="BL1299" s="73"/>
      <c r="BM1299" s="51"/>
    </row>
    <row r="1300" spans="1:65" x14ac:dyDescent="0.25">
      <c r="A1300" s="53"/>
      <c r="H1300" s="203"/>
      <c r="I1300" s="57"/>
      <c r="K1300" s="58"/>
      <c r="L1300" s="59"/>
      <c r="N1300" s="59"/>
      <c r="O1300" s="61"/>
      <c r="P1300" s="55"/>
      <c r="Q1300" s="57"/>
      <c r="R1300" s="62"/>
      <c r="T1300" s="63"/>
      <c r="U1300" s="123">
        <f>([1]!Contratacion2023[[#This Row],[FECHA FINALIZACION INICIAL]]-[1]!Contratacion2023[[#This Row],[FECHA DE INICIO (SECOP)]])/30</f>
        <v>0</v>
      </c>
      <c r="V1300" s="64"/>
      <c r="W1300" s="27"/>
      <c r="X1300" s="65"/>
      <c r="Y1300" s="65"/>
      <c r="Z1300" s="66"/>
      <c r="AA1300" s="67"/>
      <c r="AB1300" s="67"/>
      <c r="AC1300" s="68"/>
      <c r="AD1300" s="67"/>
      <c r="AE1300" s="72"/>
      <c r="AF1300" s="34"/>
      <c r="AG1300" s="69"/>
      <c r="AH1300" s="37"/>
      <c r="AI1300" s="37"/>
      <c r="AJ1300" s="37"/>
      <c r="AM1300" s="38"/>
      <c r="AN1300" s="38"/>
      <c r="AO1300" s="38"/>
      <c r="AQ1300" s="145"/>
      <c r="AR1300" s="72"/>
      <c r="AS1300" s="145"/>
      <c r="AX1300" s="75">
        <f>IF([1]!Contratacion2023[[#This Row],[ADICIÓN/PRÓRROGA]]="NO","N/A",[1]!Contratacion2023[[#This Row],[FECHA FIN PRORROGA]])</f>
        <v>0</v>
      </c>
      <c r="BB1300" s="283"/>
      <c r="BE1300" s="64">
        <f>[1]!Contratacion2023[[#This Row],[VALOR TOTAL DEL CONTRATO]]-[1]!Contratacion2023[[#This Row],[VALOR VIGENTE]]</f>
        <v>0</v>
      </c>
      <c r="BJ1300" s="51"/>
      <c r="BL1300" s="73"/>
      <c r="BM1300" s="51"/>
    </row>
    <row r="1301" spans="1:65" x14ac:dyDescent="0.25">
      <c r="A1301" s="53"/>
      <c r="H1301" s="203"/>
      <c r="I1301" s="57"/>
      <c r="K1301" s="58"/>
      <c r="L1301" s="59"/>
      <c r="N1301" s="59"/>
      <c r="O1301" s="61"/>
      <c r="P1301" s="55"/>
      <c r="Q1301" s="57"/>
      <c r="R1301" s="62"/>
      <c r="T1301" s="63"/>
      <c r="U1301" s="123">
        <f>([1]!Contratacion2023[[#This Row],[FECHA FINALIZACION INICIAL]]-[1]!Contratacion2023[[#This Row],[FECHA DE INICIO (SECOP)]])/30</f>
        <v>0</v>
      </c>
      <c r="V1301" s="64"/>
      <c r="W1301" s="27"/>
      <c r="X1301" s="65"/>
      <c r="Y1301" s="65"/>
      <c r="Z1301" s="66"/>
      <c r="AA1301" s="67"/>
      <c r="AB1301" s="67"/>
      <c r="AC1301" s="68"/>
      <c r="AD1301" s="67"/>
      <c r="AE1301" s="72"/>
      <c r="AF1301" s="34"/>
      <c r="AG1301" s="69"/>
      <c r="AH1301" s="37"/>
      <c r="AI1301" s="37"/>
      <c r="AJ1301" s="37"/>
      <c r="AM1301" s="38"/>
      <c r="AN1301" s="38"/>
      <c r="AO1301" s="38"/>
      <c r="AQ1301" s="145"/>
      <c r="AR1301" s="72"/>
      <c r="AS1301" s="145"/>
      <c r="AX1301" s="75">
        <f>IF([1]!Contratacion2023[[#This Row],[ADICIÓN/PRÓRROGA]]="NO","N/A",[1]!Contratacion2023[[#This Row],[FECHA FIN PRORROGA]])</f>
        <v>0</v>
      </c>
      <c r="BB1301" s="283"/>
      <c r="BE1301" s="64">
        <f>[1]!Contratacion2023[[#This Row],[VALOR TOTAL DEL CONTRATO]]-[1]!Contratacion2023[[#This Row],[VALOR VIGENTE]]</f>
        <v>0</v>
      </c>
      <c r="BJ1301" s="51"/>
      <c r="BL1301" s="73"/>
      <c r="BM1301" s="51"/>
    </row>
    <row r="1302" spans="1:65" x14ac:dyDescent="0.25">
      <c r="A1302" s="53"/>
      <c r="H1302" s="203"/>
      <c r="I1302" s="57"/>
      <c r="K1302" s="58"/>
      <c r="L1302" s="59"/>
      <c r="N1302" s="59"/>
      <c r="O1302" s="61"/>
      <c r="P1302" s="55"/>
      <c r="Q1302" s="57"/>
      <c r="R1302" s="62"/>
      <c r="T1302" s="63"/>
      <c r="U1302" s="123">
        <f>([1]!Contratacion2023[[#This Row],[FECHA FINALIZACION INICIAL]]-[1]!Contratacion2023[[#This Row],[FECHA DE INICIO (SECOP)]])/30</f>
        <v>0</v>
      </c>
      <c r="V1302" s="64"/>
      <c r="W1302" s="27"/>
      <c r="X1302" s="65"/>
      <c r="Y1302" s="65"/>
      <c r="Z1302" s="66"/>
      <c r="AA1302" s="67"/>
      <c r="AB1302" s="67"/>
      <c r="AC1302" s="68"/>
      <c r="AD1302" s="67"/>
      <c r="AE1302" s="72"/>
      <c r="AF1302" s="34"/>
      <c r="AG1302" s="69"/>
      <c r="AH1302" s="37"/>
      <c r="AI1302" s="37"/>
      <c r="AJ1302" s="37"/>
      <c r="AM1302" s="38"/>
      <c r="AN1302" s="38"/>
      <c r="AO1302" s="38"/>
      <c r="AQ1302" s="145"/>
      <c r="AR1302" s="72"/>
      <c r="AS1302" s="145"/>
      <c r="AX1302" s="75">
        <f>IF([1]!Contratacion2023[[#This Row],[ADICIÓN/PRÓRROGA]]="NO","N/A",[1]!Contratacion2023[[#This Row],[FECHA FIN PRORROGA]])</f>
        <v>0</v>
      </c>
      <c r="BB1302" s="283"/>
      <c r="BE1302" s="64">
        <f>[1]!Contratacion2023[[#This Row],[VALOR TOTAL DEL CONTRATO]]-[1]!Contratacion2023[[#This Row],[VALOR VIGENTE]]</f>
        <v>0</v>
      </c>
      <c r="BJ1302" s="51"/>
      <c r="BL1302" s="73"/>
      <c r="BM1302" s="51"/>
    </row>
    <row r="1303" spans="1:65" x14ac:dyDescent="0.25">
      <c r="A1303" s="53"/>
      <c r="H1303" s="203"/>
      <c r="I1303" s="57"/>
      <c r="K1303" s="58"/>
      <c r="L1303" s="59"/>
      <c r="N1303" s="59"/>
      <c r="O1303" s="61"/>
      <c r="P1303" s="55"/>
      <c r="Q1303" s="57"/>
      <c r="R1303" s="62"/>
      <c r="T1303" s="63"/>
      <c r="U1303" s="123">
        <f>([1]!Contratacion2023[[#This Row],[FECHA FINALIZACION INICIAL]]-[1]!Contratacion2023[[#This Row],[FECHA DE INICIO (SECOP)]])/30</f>
        <v>0</v>
      </c>
      <c r="V1303" s="64"/>
      <c r="W1303" s="27"/>
      <c r="X1303" s="65"/>
      <c r="Y1303" s="65"/>
      <c r="Z1303" s="66"/>
      <c r="AA1303" s="67"/>
      <c r="AB1303" s="67"/>
      <c r="AC1303" s="68"/>
      <c r="AD1303" s="67"/>
      <c r="AE1303" s="72"/>
      <c r="AF1303" s="34"/>
      <c r="AG1303" s="69"/>
      <c r="AH1303" s="37"/>
      <c r="AI1303" s="37"/>
      <c r="AJ1303" s="37"/>
      <c r="AM1303" s="38"/>
      <c r="AN1303" s="38"/>
      <c r="AO1303" s="38"/>
      <c r="AQ1303" s="145"/>
      <c r="AR1303" s="72"/>
      <c r="AS1303" s="145"/>
      <c r="AX1303" s="75">
        <f>IF([1]!Contratacion2023[[#This Row],[ADICIÓN/PRÓRROGA]]="NO","N/A",[1]!Contratacion2023[[#This Row],[FECHA FIN PRORROGA]])</f>
        <v>0</v>
      </c>
      <c r="BB1303" s="283"/>
      <c r="BE1303" s="64">
        <f>[1]!Contratacion2023[[#This Row],[VALOR TOTAL DEL CONTRATO]]-[1]!Contratacion2023[[#This Row],[VALOR VIGENTE]]</f>
        <v>0</v>
      </c>
      <c r="BJ1303" s="51"/>
      <c r="BL1303" s="73"/>
      <c r="BM1303" s="51"/>
    </row>
    <row r="1304" spans="1:65" x14ac:dyDescent="0.25">
      <c r="A1304" s="53"/>
      <c r="H1304" s="203"/>
      <c r="I1304" s="57"/>
      <c r="K1304" s="58"/>
      <c r="L1304" s="59"/>
      <c r="N1304" s="59"/>
      <c r="O1304" s="61"/>
      <c r="P1304" s="55"/>
      <c r="Q1304" s="57"/>
      <c r="R1304" s="62"/>
      <c r="T1304" s="63"/>
      <c r="U1304" s="123">
        <f>([1]!Contratacion2023[[#This Row],[FECHA FINALIZACION INICIAL]]-[1]!Contratacion2023[[#This Row],[FECHA DE INICIO (SECOP)]])/30</f>
        <v>0</v>
      </c>
      <c r="V1304" s="64"/>
      <c r="W1304" s="27"/>
      <c r="X1304" s="65"/>
      <c r="Y1304" s="65"/>
      <c r="Z1304" s="66"/>
      <c r="AA1304" s="67"/>
      <c r="AB1304" s="67"/>
      <c r="AC1304" s="68"/>
      <c r="AD1304" s="67"/>
      <c r="AE1304" s="72"/>
      <c r="AF1304" s="34"/>
      <c r="AG1304" s="69"/>
      <c r="AH1304" s="37"/>
      <c r="AI1304" s="37"/>
      <c r="AJ1304" s="37"/>
      <c r="AM1304" s="38"/>
      <c r="AN1304" s="38"/>
      <c r="AO1304" s="38"/>
      <c r="AQ1304" s="145"/>
      <c r="AR1304" s="72"/>
      <c r="AS1304" s="145"/>
      <c r="AX1304" s="75">
        <f>IF([1]!Contratacion2023[[#This Row],[ADICIÓN/PRÓRROGA]]="NO","N/A",[1]!Contratacion2023[[#This Row],[FECHA FIN PRORROGA]])</f>
        <v>0</v>
      </c>
      <c r="BB1304" s="283"/>
      <c r="BE1304" s="64">
        <f>[1]!Contratacion2023[[#This Row],[VALOR TOTAL DEL CONTRATO]]-[1]!Contratacion2023[[#This Row],[VALOR VIGENTE]]</f>
        <v>0</v>
      </c>
      <c r="BJ1304" s="51"/>
      <c r="BL1304" s="73"/>
      <c r="BM1304" s="51"/>
    </row>
    <row r="1305" spans="1:65" x14ac:dyDescent="0.25">
      <c r="A1305" s="53"/>
      <c r="H1305" s="203"/>
      <c r="I1305" s="57"/>
      <c r="K1305" s="58"/>
      <c r="L1305" s="59"/>
      <c r="N1305" s="59"/>
      <c r="O1305" s="61"/>
      <c r="P1305" s="55"/>
      <c r="Q1305" s="57"/>
      <c r="R1305" s="62"/>
      <c r="T1305" s="63"/>
      <c r="U1305" s="123">
        <f>([1]!Contratacion2023[[#This Row],[FECHA FINALIZACION INICIAL]]-[1]!Contratacion2023[[#This Row],[FECHA DE INICIO (SECOP)]])/30</f>
        <v>0</v>
      </c>
      <c r="V1305" s="64"/>
      <c r="W1305" s="27"/>
      <c r="X1305" s="65"/>
      <c r="Y1305" s="65"/>
      <c r="Z1305" s="66"/>
      <c r="AA1305" s="67"/>
      <c r="AB1305" s="67"/>
      <c r="AC1305" s="68"/>
      <c r="AD1305" s="67"/>
      <c r="AE1305" s="72"/>
      <c r="AF1305" s="34"/>
      <c r="AG1305" s="69"/>
      <c r="AH1305" s="37"/>
      <c r="AI1305" s="37"/>
      <c r="AJ1305" s="37"/>
      <c r="AM1305" s="38"/>
      <c r="AN1305" s="38"/>
      <c r="AO1305" s="38"/>
      <c r="AQ1305" s="145"/>
      <c r="AR1305" s="72"/>
      <c r="AS1305" s="145"/>
      <c r="AX1305" s="75">
        <f>IF([1]!Contratacion2023[[#This Row],[ADICIÓN/PRÓRROGA]]="NO","N/A",[1]!Contratacion2023[[#This Row],[FECHA FIN PRORROGA]])</f>
        <v>0</v>
      </c>
      <c r="BB1305" s="283"/>
      <c r="BE1305" s="64">
        <f>[1]!Contratacion2023[[#This Row],[VALOR TOTAL DEL CONTRATO]]-[1]!Contratacion2023[[#This Row],[VALOR VIGENTE]]</f>
        <v>0</v>
      </c>
      <c r="BJ1305" s="51"/>
      <c r="BL1305" s="73"/>
      <c r="BM1305" s="51"/>
    </row>
    <row r="1306" spans="1:65" x14ac:dyDescent="0.25">
      <c r="A1306" s="53"/>
      <c r="H1306" s="203"/>
      <c r="I1306" s="57"/>
      <c r="K1306" s="58"/>
      <c r="L1306" s="59"/>
      <c r="N1306" s="59"/>
      <c r="O1306" s="61"/>
      <c r="P1306" s="55"/>
      <c r="Q1306" s="57"/>
      <c r="R1306" s="62"/>
      <c r="T1306" s="63"/>
      <c r="U1306" s="123">
        <f>([1]!Contratacion2023[[#This Row],[FECHA FINALIZACION INICIAL]]-[1]!Contratacion2023[[#This Row],[FECHA DE INICIO (SECOP)]])/30</f>
        <v>0</v>
      </c>
      <c r="V1306" s="64"/>
      <c r="W1306" s="27"/>
      <c r="X1306" s="65"/>
      <c r="Y1306" s="65"/>
      <c r="Z1306" s="66"/>
      <c r="AA1306" s="67"/>
      <c r="AB1306" s="67"/>
      <c r="AC1306" s="68"/>
      <c r="AD1306" s="67"/>
      <c r="AE1306" s="72"/>
      <c r="AF1306" s="34"/>
      <c r="AG1306" s="69"/>
      <c r="AH1306" s="37"/>
      <c r="AI1306" s="37"/>
      <c r="AJ1306" s="37"/>
      <c r="AM1306" s="38"/>
      <c r="AN1306" s="38"/>
      <c r="AO1306" s="38"/>
      <c r="AQ1306" s="145"/>
      <c r="AR1306" s="72"/>
      <c r="AS1306" s="145"/>
      <c r="AX1306" s="75">
        <f>IF([1]!Contratacion2023[[#This Row],[ADICIÓN/PRÓRROGA]]="NO","N/A",[1]!Contratacion2023[[#This Row],[FECHA FIN PRORROGA]])</f>
        <v>0</v>
      </c>
      <c r="BB1306" s="283"/>
      <c r="BE1306" s="64">
        <f>[1]!Contratacion2023[[#This Row],[VALOR TOTAL DEL CONTRATO]]-[1]!Contratacion2023[[#This Row],[VALOR VIGENTE]]</f>
        <v>0</v>
      </c>
      <c r="BJ1306" s="51"/>
      <c r="BL1306" s="73"/>
      <c r="BM1306" s="51"/>
    </row>
    <row r="1307" spans="1:65" x14ac:dyDescent="0.25">
      <c r="A1307" s="53"/>
      <c r="H1307" s="203"/>
      <c r="I1307" s="57"/>
      <c r="K1307" s="58"/>
      <c r="L1307" s="59"/>
      <c r="N1307" s="59"/>
      <c r="O1307" s="61"/>
      <c r="P1307" s="55"/>
      <c r="Q1307" s="57"/>
      <c r="R1307" s="62"/>
      <c r="T1307" s="63"/>
      <c r="U1307" s="123">
        <f>([1]!Contratacion2023[[#This Row],[FECHA FINALIZACION INICIAL]]-[1]!Contratacion2023[[#This Row],[FECHA DE INICIO (SECOP)]])/30</f>
        <v>0</v>
      </c>
      <c r="V1307" s="64"/>
      <c r="W1307" s="27"/>
      <c r="X1307" s="65"/>
      <c r="Y1307" s="65"/>
      <c r="Z1307" s="66"/>
      <c r="AA1307" s="67"/>
      <c r="AB1307" s="67"/>
      <c r="AC1307" s="68"/>
      <c r="AD1307" s="67"/>
      <c r="AE1307" s="72"/>
      <c r="AF1307" s="34"/>
      <c r="AG1307" s="69"/>
      <c r="AH1307" s="37"/>
      <c r="AI1307" s="37"/>
      <c r="AJ1307" s="37"/>
      <c r="AM1307" s="38"/>
      <c r="AN1307" s="38"/>
      <c r="AO1307" s="38"/>
      <c r="AQ1307" s="145"/>
      <c r="AR1307" s="72"/>
      <c r="AS1307" s="145"/>
      <c r="AX1307" s="75">
        <f>IF([1]!Contratacion2023[[#This Row],[ADICIÓN/PRÓRROGA]]="NO","N/A",[1]!Contratacion2023[[#This Row],[FECHA FIN PRORROGA]])</f>
        <v>0</v>
      </c>
      <c r="BB1307" s="283"/>
      <c r="BE1307" s="64">
        <f>[1]!Contratacion2023[[#This Row],[VALOR TOTAL DEL CONTRATO]]-[1]!Contratacion2023[[#This Row],[VALOR VIGENTE]]</f>
        <v>0</v>
      </c>
      <c r="BJ1307" s="51"/>
      <c r="BL1307" s="73"/>
      <c r="BM1307" s="51"/>
    </row>
    <row r="1308" spans="1:65" x14ac:dyDescent="0.25">
      <c r="A1308" s="53"/>
      <c r="H1308" s="203"/>
      <c r="I1308" s="57"/>
      <c r="K1308" s="58"/>
      <c r="L1308" s="59"/>
      <c r="N1308" s="59"/>
      <c r="O1308" s="61"/>
      <c r="P1308" s="55"/>
      <c r="Q1308" s="57"/>
      <c r="R1308" s="62"/>
      <c r="T1308" s="63"/>
      <c r="U1308" s="123">
        <f>([1]!Contratacion2023[[#This Row],[FECHA FINALIZACION INICIAL]]-[1]!Contratacion2023[[#This Row],[FECHA DE INICIO (SECOP)]])/30</f>
        <v>0</v>
      </c>
      <c r="V1308" s="64"/>
      <c r="W1308" s="27"/>
      <c r="X1308" s="65"/>
      <c r="Y1308" s="65"/>
      <c r="Z1308" s="66"/>
      <c r="AA1308" s="67"/>
      <c r="AB1308" s="67"/>
      <c r="AC1308" s="68"/>
      <c r="AD1308" s="67"/>
      <c r="AE1308" s="72"/>
      <c r="AF1308" s="34"/>
      <c r="AG1308" s="69"/>
      <c r="AH1308" s="37"/>
      <c r="AI1308" s="37"/>
      <c r="AJ1308" s="37"/>
      <c r="AM1308" s="38"/>
      <c r="AN1308" s="38"/>
      <c r="AO1308" s="38"/>
      <c r="AQ1308" s="145"/>
      <c r="AR1308" s="72"/>
      <c r="AS1308" s="145"/>
      <c r="AX1308" s="75">
        <f>IF([1]!Contratacion2023[[#This Row],[ADICIÓN/PRÓRROGA]]="NO","N/A",[1]!Contratacion2023[[#This Row],[FECHA FIN PRORROGA]])</f>
        <v>0</v>
      </c>
      <c r="BB1308" s="283"/>
      <c r="BE1308" s="64">
        <f>[1]!Contratacion2023[[#This Row],[VALOR TOTAL DEL CONTRATO]]-[1]!Contratacion2023[[#This Row],[VALOR VIGENTE]]</f>
        <v>0</v>
      </c>
      <c r="BJ1308" s="51"/>
      <c r="BL1308" s="73"/>
      <c r="BM1308" s="51"/>
    </row>
    <row r="1309" spans="1:65" x14ac:dyDescent="0.25">
      <c r="A1309" s="53"/>
      <c r="H1309" s="203"/>
      <c r="I1309" s="57"/>
      <c r="K1309" s="58"/>
      <c r="L1309" s="59"/>
      <c r="N1309" s="59"/>
      <c r="O1309" s="61"/>
      <c r="P1309" s="55"/>
      <c r="Q1309" s="57"/>
      <c r="R1309" s="62"/>
      <c r="T1309" s="63"/>
      <c r="U1309" s="123">
        <f>([1]!Contratacion2023[[#This Row],[FECHA FINALIZACION INICIAL]]-[1]!Contratacion2023[[#This Row],[FECHA DE INICIO (SECOP)]])/30</f>
        <v>0</v>
      </c>
      <c r="V1309" s="64"/>
      <c r="W1309" s="27"/>
      <c r="X1309" s="65"/>
      <c r="Y1309" s="65"/>
      <c r="Z1309" s="66"/>
      <c r="AA1309" s="67"/>
      <c r="AB1309" s="67"/>
      <c r="AC1309" s="68"/>
      <c r="AD1309" s="67"/>
      <c r="AE1309" s="72"/>
      <c r="AF1309" s="34"/>
      <c r="AG1309" s="69"/>
      <c r="AH1309" s="37"/>
      <c r="AI1309" s="37"/>
      <c r="AJ1309" s="37"/>
      <c r="AM1309" s="38"/>
      <c r="AN1309" s="38"/>
      <c r="AO1309" s="38"/>
      <c r="AQ1309" s="145"/>
      <c r="AR1309" s="72"/>
      <c r="AS1309" s="145"/>
      <c r="AX1309" s="75">
        <f>IF([1]!Contratacion2023[[#This Row],[ADICIÓN/PRÓRROGA]]="NO","N/A",[1]!Contratacion2023[[#This Row],[FECHA FIN PRORROGA]])</f>
        <v>0</v>
      </c>
      <c r="BB1309" s="283"/>
      <c r="BE1309" s="64">
        <f>[1]!Contratacion2023[[#This Row],[VALOR TOTAL DEL CONTRATO]]-[1]!Contratacion2023[[#This Row],[VALOR VIGENTE]]</f>
        <v>0</v>
      </c>
      <c r="BJ1309" s="51"/>
      <c r="BL1309" s="73"/>
      <c r="BM1309" s="51"/>
    </row>
    <row r="1310" spans="1:65" x14ac:dyDescent="0.25">
      <c r="A1310" s="53"/>
      <c r="H1310" s="203"/>
      <c r="I1310" s="57"/>
      <c r="K1310" s="58"/>
      <c r="L1310" s="59"/>
      <c r="N1310" s="59"/>
      <c r="O1310" s="61"/>
      <c r="P1310" s="55"/>
      <c r="Q1310" s="57"/>
      <c r="R1310" s="62"/>
      <c r="T1310" s="63"/>
      <c r="U1310" s="123">
        <f>([1]!Contratacion2023[[#This Row],[FECHA FINALIZACION INICIAL]]-[1]!Contratacion2023[[#This Row],[FECHA DE INICIO (SECOP)]])/30</f>
        <v>0</v>
      </c>
      <c r="V1310" s="64"/>
      <c r="W1310" s="27"/>
      <c r="X1310" s="65"/>
      <c r="Y1310" s="65"/>
      <c r="Z1310" s="66"/>
      <c r="AA1310" s="67"/>
      <c r="AB1310" s="67"/>
      <c r="AC1310" s="68"/>
      <c r="AD1310" s="67"/>
      <c r="AE1310" s="72"/>
      <c r="AF1310" s="34"/>
      <c r="AG1310" s="69"/>
      <c r="AH1310" s="37"/>
      <c r="AI1310" s="37"/>
      <c r="AJ1310" s="37"/>
      <c r="AM1310" s="38"/>
      <c r="AN1310" s="38"/>
      <c r="AO1310" s="38"/>
      <c r="AQ1310" s="145"/>
      <c r="AR1310" s="72"/>
      <c r="AS1310" s="145"/>
      <c r="AX1310" s="75">
        <f>IF([1]!Contratacion2023[[#This Row],[ADICIÓN/PRÓRROGA]]="NO","N/A",[1]!Contratacion2023[[#This Row],[FECHA FIN PRORROGA]])</f>
        <v>0</v>
      </c>
      <c r="BB1310" s="283"/>
      <c r="BE1310" s="64">
        <f>[1]!Contratacion2023[[#This Row],[VALOR TOTAL DEL CONTRATO]]-[1]!Contratacion2023[[#This Row],[VALOR VIGENTE]]</f>
        <v>0</v>
      </c>
      <c r="BJ1310" s="51"/>
      <c r="BL1310" s="73"/>
      <c r="BM1310" s="51"/>
    </row>
    <row r="1311" spans="1:65" x14ac:dyDescent="0.25">
      <c r="A1311" s="53"/>
      <c r="H1311" s="203"/>
      <c r="I1311" s="57"/>
      <c r="K1311" s="58"/>
      <c r="L1311" s="59"/>
      <c r="N1311" s="59"/>
      <c r="O1311" s="61"/>
      <c r="P1311" s="55"/>
      <c r="Q1311" s="57"/>
      <c r="R1311" s="62"/>
      <c r="T1311" s="63"/>
      <c r="U1311" s="123">
        <f>([1]!Contratacion2023[[#This Row],[FECHA FINALIZACION INICIAL]]-[1]!Contratacion2023[[#This Row],[FECHA DE INICIO (SECOP)]])/30</f>
        <v>0</v>
      </c>
      <c r="V1311" s="64"/>
      <c r="W1311" s="27"/>
      <c r="X1311" s="65"/>
      <c r="Y1311" s="65"/>
      <c r="Z1311" s="66"/>
      <c r="AA1311" s="67"/>
      <c r="AB1311" s="67"/>
      <c r="AC1311" s="68"/>
      <c r="AD1311" s="67"/>
      <c r="AE1311" s="72"/>
      <c r="AF1311" s="34"/>
      <c r="AG1311" s="69"/>
      <c r="AH1311" s="37"/>
      <c r="AI1311" s="37"/>
      <c r="AJ1311" s="37"/>
      <c r="AM1311" s="38"/>
      <c r="AN1311" s="38"/>
      <c r="AO1311" s="38"/>
      <c r="AQ1311" s="145"/>
      <c r="AR1311" s="72"/>
      <c r="AS1311" s="145"/>
      <c r="AX1311" s="75">
        <f>IF([1]!Contratacion2023[[#This Row],[ADICIÓN/PRÓRROGA]]="NO","N/A",[1]!Contratacion2023[[#This Row],[FECHA FIN PRORROGA]])</f>
        <v>0</v>
      </c>
      <c r="BB1311" s="283"/>
      <c r="BE1311" s="64">
        <f>[1]!Contratacion2023[[#This Row],[VALOR TOTAL DEL CONTRATO]]-[1]!Contratacion2023[[#This Row],[VALOR VIGENTE]]</f>
        <v>0</v>
      </c>
      <c r="BJ1311" s="51"/>
      <c r="BL1311" s="73"/>
      <c r="BM1311" s="51"/>
    </row>
    <row r="1312" spans="1:65" x14ac:dyDescent="0.25">
      <c r="A1312" s="53"/>
      <c r="H1312" s="203"/>
      <c r="I1312" s="57"/>
      <c r="K1312" s="58"/>
      <c r="L1312" s="59"/>
      <c r="N1312" s="59"/>
      <c r="O1312" s="61"/>
      <c r="P1312" s="55"/>
      <c r="Q1312" s="57"/>
      <c r="R1312" s="62"/>
      <c r="T1312" s="63"/>
      <c r="U1312" s="123">
        <f>([1]!Contratacion2023[[#This Row],[FECHA FINALIZACION INICIAL]]-[1]!Contratacion2023[[#This Row],[FECHA DE INICIO (SECOP)]])/30</f>
        <v>0</v>
      </c>
      <c r="V1312" s="64"/>
      <c r="W1312" s="27"/>
      <c r="X1312" s="65"/>
      <c r="Y1312" s="65"/>
      <c r="Z1312" s="66"/>
      <c r="AA1312" s="67"/>
      <c r="AB1312" s="67"/>
      <c r="AC1312" s="68"/>
      <c r="AD1312" s="67"/>
      <c r="AE1312" s="72"/>
      <c r="AF1312" s="34"/>
      <c r="AG1312" s="69"/>
      <c r="AH1312" s="37"/>
      <c r="AI1312" s="37"/>
      <c r="AJ1312" s="37"/>
      <c r="AM1312" s="38"/>
      <c r="AN1312" s="38"/>
      <c r="AO1312" s="38"/>
      <c r="AQ1312" s="145"/>
      <c r="AR1312" s="72"/>
      <c r="AS1312" s="145"/>
      <c r="AX1312" s="75">
        <f>IF([1]!Contratacion2023[[#This Row],[ADICIÓN/PRÓRROGA]]="NO","N/A",[1]!Contratacion2023[[#This Row],[FECHA FIN PRORROGA]])</f>
        <v>0</v>
      </c>
      <c r="BB1312" s="283"/>
      <c r="BE1312" s="64">
        <f>[1]!Contratacion2023[[#This Row],[VALOR TOTAL DEL CONTRATO]]-[1]!Contratacion2023[[#This Row],[VALOR VIGENTE]]</f>
        <v>0</v>
      </c>
      <c r="BJ1312" s="51"/>
      <c r="BL1312" s="73"/>
      <c r="BM1312" s="51"/>
    </row>
    <row r="1313" spans="1:65" x14ac:dyDescent="0.25">
      <c r="A1313" s="53"/>
      <c r="H1313" s="203"/>
      <c r="I1313" s="57"/>
      <c r="K1313" s="58"/>
      <c r="L1313" s="59"/>
      <c r="N1313" s="59"/>
      <c r="O1313" s="61"/>
      <c r="P1313" s="55"/>
      <c r="Q1313" s="57"/>
      <c r="R1313" s="62"/>
      <c r="T1313" s="63"/>
      <c r="U1313" s="123">
        <f>([1]!Contratacion2023[[#This Row],[FECHA FINALIZACION INICIAL]]-[1]!Contratacion2023[[#This Row],[FECHA DE INICIO (SECOP)]])/30</f>
        <v>0</v>
      </c>
      <c r="V1313" s="64"/>
      <c r="W1313" s="27"/>
      <c r="X1313" s="65"/>
      <c r="Y1313" s="65"/>
      <c r="Z1313" s="66"/>
      <c r="AA1313" s="67"/>
      <c r="AB1313" s="67"/>
      <c r="AC1313" s="68"/>
      <c r="AD1313" s="67"/>
      <c r="AE1313" s="72"/>
      <c r="AF1313" s="34"/>
      <c r="AG1313" s="69"/>
      <c r="AH1313" s="37"/>
      <c r="AI1313" s="37"/>
      <c r="AJ1313" s="37"/>
      <c r="AM1313" s="38"/>
      <c r="AN1313" s="38"/>
      <c r="AO1313" s="38"/>
      <c r="AQ1313" s="145"/>
      <c r="AR1313" s="72"/>
      <c r="AS1313" s="145"/>
      <c r="AX1313" s="75">
        <f>IF([1]!Contratacion2023[[#This Row],[ADICIÓN/PRÓRROGA]]="NO","N/A",[1]!Contratacion2023[[#This Row],[FECHA FIN PRORROGA]])</f>
        <v>0</v>
      </c>
      <c r="BB1313" s="283"/>
      <c r="BE1313" s="64">
        <f>[1]!Contratacion2023[[#This Row],[VALOR TOTAL DEL CONTRATO]]-[1]!Contratacion2023[[#This Row],[VALOR VIGENTE]]</f>
        <v>0</v>
      </c>
      <c r="BJ1313" s="51"/>
      <c r="BL1313" s="73"/>
      <c r="BM1313" s="51"/>
    </row>
    <row r="1314" spans="1:65" x14ac:dyDescent="0.25">
      <c r="A1314" s="53"/>
      <c r="H1314" s="203"/>
      <c r="I1314" s="57"/>
      <c r="K1314" s="58"/>
      <c r="L1314" s="59"/>
      <c r="N1314" s="59"/>
      <c r="O1314" s="61"/>
      <c r="P1314" s="55"/>
      <c r="Q1314" s="57"/>
      <c r="R1314" s="62"/>
      <c r="T1314" s="63"/>
      <c r="U1314" s="123">
        <f>([1]!Contratacion2023[[#This Row],[FECHA FINALIZACION INICIAL]]-[1]!Contratacion2023[[#This Row],[FECHA DE INICIO (SECOP)]])/30</f>
        <v>0</v>
      </c>
      <c r="V1314" s="64"/>
      <c r="W1314" s="27"/>
      <c r="X1314" s="65"/>
      <c r="Y1314" s="65"/>
      <c r="Z1314" s="66"/>
      <c r="AA1314" s="67"/>
      <c r="AB1314" s="67"/>
      <c r="AC1314" s="68"/>
      <c r="AD1314" s="67"/>
      <c r="AE1314" s="72"/>
      <c r="AF1314" s="34"/>
      <c r="AG1314" s="69"/>
      <c r="AH1314" s="37"/>
      <c r="AI1314" s="37"/>
      <c r="AJ1314" s="37"/>
      <c r="AM1314" s="38"/>
      <c r="AN1314" s="38"/>
      <c r="AO1314" s="38"/>
      <c r="AQ1314" s="145"/>
      <c r="AR1314" s="72"/>
      <c r="AS1314" s="145"/>
      <c r="AX1314" s="75">
        <f>IF([1]!Contratacion2023[[#This Row],[ADICIÓN/PRÓRROGA]]="NO","N/A",[1]!Contratacion2023[[#This Row],[FECHA FIN PRORROGA]])</f>
        <v>0</v>
      </c>
      <c r="BB1314" s="283"/>
      <c r="BE1314" s="64">
        <f>[1]!Contratacion2023[[#This Row],[VALOR TOTAL DEL CONTRATO]]-[1]!Contratacion2023[[#This Row],[VALOR VIGENTE]]</f>
        <v>0</v>
      </c>
      <c r="BJ1314" s="51"/>
      <c r="BL1314" s="73"/>
      <c r="BM1314" s="51"/>
    </row>
    <row r="1315" spans="1:65" x14ac:dyDescent="0.25">
      <c r="A1315" s="53"/>
      <c r="H1315" s="203"/>
      <c r="I1315" s="57"/>
      <c r="K1315" s="58"/>
      <c r="L1315" s="59"/>
      <c r="N1315" s="59"/>
      <c r="O1315" s="61"/>
      <c r="P1315" s="55"/>
      <c r="Q1315" s="57"/>
      <c r="R1315" s="62"/>
      <c r="T1315" s="63"/>
      <c r="U1315" s="123">
        <f>([1]!Contratacion2023[[#This Row],[FECHA FINALIZACION INICIAL]]-[1]!Contratacion2023[[#This Row],[FECHA DE INICIO (SECOP)]])/30</f>
        <v>0</v>
      </c>
      <c r="V1315" s="64"/>
      <c r="W1315" s="27"/>
      <c r="X1315" s="65"/>
      <c r="Y1315" s="65"/>
      <c r="Z1315" s="66"/>
      <c r="AA1315" s="67"/>
      <c r="AB1315" s="67"/>
      <c r="AC1315" s="68"/>
      <c r="AD1315" s="67"/>
      <c r="AE1315" s="72"/>
      <c r="AF1315" s="34"/>
      <c r="AG1315" s="69"/>
      <c r="AH1315" s="37"/>
      <c r="AI1315" s="37"/>
      <c r="AJ1315" s="37"/>
      <c r="AM1315" s="38"/>
      <c r="AN1315" s="38"/>
      <c r="AO1315" s="38"/>
      <c r="AQ1315" s="145"/>
      <c r="AR1315" s="72"/>
      <c r="AS1315" s="145"/>
      <c r="AX1315" s="75">
        <f>IF([1]!Contratacion2023[[#This Row],[ADICIÓN/PRÓRROGA]]="NO","N/A",[1]!Contratacion2023[[#This Row],[FECHA FIN PRORROGA]])</f>
        <v>0</v>
      </c>
      <c r="BB1315" s="283"/>
      <c r="BE1315" s="64">
        <f>[1]!Contratacion2023[[#This Row],[VALOR TOTAL DEL CONTRATO]]-[1]!Contratacion2023[[#This Row],[VALOR VIGENTE]]</f>
        <v>0</v>
      </c>
      <c r="BJ1315" s="51"/>
      <c r="BL1315" s="73"/>
      <c r="BM1315" s="51"/>
    </row>
    <row r="1316" spans="1:65" x14ac:dyDescent="0.25">
      <c r="A1316" s="53"/>
      <c r="H1316" s="203"/>
      <c r="I1316" s="57"/>
      <c r="K1316" s="58"/>
      <c r="L1316" s="59"/>
      <c r="N1316" s="59"/>
      <c r="O1316" s="61"/>
      <c r="P1316" s="55"/>
      <c r="Q1316" s="57"/>
      <c r="R1316" s="62"/>
      <c r="T1316" s="63"/>
      <c r="U1316" s="123">
        <f>([1]!Contratacion2023[[#This Row],[FECHA FINALIZACION INICIAL]]-[1]!Contratacion2023[[#This Row],[FECHA DE INICIO (SECOP)]])/30</f>
        <v>0</v>
      </c>
      <c r="V1316" s="64"/>
      <c r="W1316" s="27"/>
      <c r="X1316" s="65"/>
      <c r="Y1316" s="65"/>
      <c r="Z1316" s="66"/>
      <c r="AA1316" s="67"/>
      <c r="AB1316" s="67"/>
      <c r="AC1316" s="68"/>
      <c r="AD1316" s="67"/>
      <c r="AE1316" s="72"/>
      <c r="AF1316" s="34"/>
      <c r="AG1316" s="69"/>
      <c r="AH1316" s="37"/>
      <c r="AI1316" s="37"/>
      <c r="AJ1316" s="37"/>
      <c r="AM1316" s="38"/>
      <c r="AN1316" s="38"/>
      <c r="AO1316" s="38"/>
      <c r="AQ1316" s="145"/>
      <c r="AR1316" s="72"/>
      <c r="AS1316" s="145"/>
      <c r="AX1316" s="75">
        <f>IF([1]!Contratacion2023[[#This Row],[ADICIÓN/PRÓRROGA]]="NO","N/A",[1]!Contratacion2023[[#This Row],[FECHA FIN PRORROGA]])</f>
        <v>0</v>
      </c>
      <c r="BB1316" s="283"/>
      <c r="BE1316" s="64">
        <f>[1]!Contratacion2023[[#This Row],[VALOR TOTAL DEL CONTRATO]]-[1]!Contratacion2023[[#This Row],[VALOR VIGENTE]]</f>
        <v>0</v>
      </c>
      <c r="BJ1316" s="51"/>
      <c r="BL1316" s="73"/>
      <c r="BM1316" s="51"/>
    </row>
    <row r="1317" spans="1:65" x14ac:dyDescent="0.25">
      <c r="A1317" s="53"/>
      <c r="H1317" s="203"/>
      <c r="I1317" s="57"/>
      <c r="K1317" s="58"/>
      <c r="L1317" s="59"/>
      <c r="N1317" s="59"/>
      <c r="O1317" s="61"/>
      <c r="P1317" s="55"/>
      <c r="Q1317" s="57"/>
      <c r="R1317" s="62"/>
      <c r="T1317" s="63"/>
      <c r="U1317" s="123">
        <f>([1]!Contratacion2023[[#This Row],[FECHA FINALIZACION INICIAL]]-[1]!Contratacion2023[[#This Row],[FECHA DE INICIO (SECOP)]])/30</f>
        <v>0</v>
      </c>
      <c r="V1317" s="64"/>
      <c r="W1317" s="27"/>
      <c r="X1317" s="65"/>
      <c r="Y1317" s="65"/>
      <c r="Z1317" s="66"/>
      <c r="AA1317" s="67"/>
      <c r="AB1317" s="67"/>
      <c r="AC1317" s="68"/>
      <c r="AD1317" s="67"/>
      <c r="AE1317" s="72"/>
      <c r="AF1317" s="34"/>
      <c r="AG1317" s="69"/>
      <c r="AH1317" s="37"/>
      <c r="AI1317" s="37"/>
      <c r="AJ1317" s="37"/>
      <c r="AM1317" s="38"/>
      <c r="AN1317" s="38"/>
      <c r="AO1317" s="38"/>
      <c r="AQ1317" s="145"/>
      <c r="AR1317" s="72"/>
      <c r="AS1317" s="145"/>
      <c r="AX1317" s="75">
        <f>IF([1]!Contratacion2023[[#This Row],[ADICIÓN/PRÓRROGA]]="NO","N/A",[1]!Contratacion2023[[#This Row],[FECHA FIN PRORROGA]])</f>
        <v>0</v>
      </c>
      <c r="BB1317" s="283"/>
      <c r="BE1317" s="64">
        <f>[1]!Contratacion2023[[#This Row],[VALOR TOTAL DEL CONTRATO]]-[1]!Contratacion2023[[#This Row],[VALOR VIGENTE]]</f>
        <v>0</v>
      </c>
      <c r="BJ1317" s="51"/>
      <c r="BL1317" s="73"/>
      <c r="BM1317" s="51"/>
    </row>
    <row r="1318" spans="1:65" x14ac:dyDescent="0.25">
      <c r="A1318" s="53"/>
      <c r="H1318" s="203"/>
      <c r="I1318" s="57"/>
      <c r="K1318" s="58"/>
      <c r="L1318" s="59"/>
      <c r="N1318" s="59"/>
      <c r="O1318" s="61"/>
      <c r="P1318" s="55"/>
      <c r="Q1318" s="57"/>
      <c r="R1318" s="62"/>
      <c r="T1318" s="63"/>
      <c r="U1318" s="123">
        <f>([1]!Contratacion2023[[#This Row],[FECHA FINALIZACION INICIAL]]-[1]!Contratacion2023[[#This Row],[FECHA DE INICIO (SECOP)]])/30</f>
        <v>0</v>
      </c>
      <c r="V1318" s="64"/>
      <c r="W1318" s="27"/>
      <c r="X1318" s="65"/>
      <c r="Y1318" s="65"/>
      <c r="Z1318" s="66"/>
      <c r="AA1318" s="67"/>
      <c r="AB1318" s="67"/>
      <c r="AC1318" s="68"/>
      <c r="AD1318" s="67"/>
      <c r="AE1318" s="72"/>
      <c r="AF1318" s="34"/>
      <c r="AG1318" s="69"/>
      <c r="AH1318" s="37"/>
      <c r="AI1318" s="37"/>
      <c r="AJ1318" s="37"/>
      <c r="AM1318" s="38"/>
      <c r="AN1318" s="38"/>
      <c r="AO1318" s="38"/>
      <c r="AQ1318" s="145"/>
      <c r="AR1318" s="72"/>
      <c r="AS1318" s="145"/>
      <c r="AX1318" s="75">
        <f>IF([1]!Contratacion2023[[#This Row],[ADICIÓN/PRÓRROGA]]="NO","N/A",[1]!Contratacion2023[[#This Row],[FECHA FIN PRORROGA]])</f>
        <v>0</v>
      </c>
      <c r="BB1318" s="283"/>
      <c r="BE1318" s="64">
        <f>[1]!Contratacion2023[[#This Row],[VALOR TOTAL DEL CONTRATO]]-[1]!Contratacion2023[[#This Row],[VALOR VIGENTE]]</f>
        <v>0</v>
      </c>
      <c r="BJ1318" s="51"/>
      <c r="BL1318" s="73"/>
      <c r="BM1318" s="51"/>
    </row>
    <row r="1319" spans="1:65" x14ac:dyDescent="0.25">
      <c r="A1319" s="53"/>
      <c r="H1319" s="203"/>
      <c r="I1319" s="57"/>
      <c r="K1319" s="58"/>
      <c r="L1319" s="59"/>
      <c r="N1319" s="59"/>
      <c r="O1319" s="61"/>
      <c r="P1319" s="55"/>
      <c r="Q1319" s="57"/>
      <c r="R1319" s="62"/>
      <c r="T1319" s="63"/>
      <c r="U1319" s="123">
        <f>([1]!Contratacion2023[[#This Row],[FECHA FINALIZACION INICIAL]]-[1]!Contratacion2023[[#This Row],[FECHA DE INICIO (SECOP)]])/30</f>
        <v>0</v>
      </c>
      <c r="V1319" s="64"/>
      <c r="W1319" s="27"/>
      <c r="X1319" s="65"/>
      <c r="Y1319" s="65"/>
      <c r="Z1319" s="66"/>
      <c r="AA1319" s="67"/>
      <c r="AB1319" s="67"/>
      <c r="AC1319" s="68"/>
      <c r="AD1319" s="67"/>
      <c r="AE1319" s="72"/>
      <c r="AF1319" s="34"/>
      <c r="AG1319" s="69"/>
      <c r="AH1319" s="37"/>
      <c r="AI1319" s="37"/>
      <c r="AJ1319" s="37"/>
      <c r="AM1319" s="38"/>
      <c r="AN1319" s="38"/>
      <c r="AO1319" s="38"/>
      <c r="AQ1319" s="145"/>
      <c r="AR1319" s="72"/>
      <c r="AS1319" s="145"/>
      <c r="AX1319" s="75">
        <f>IF([1]!Contratacion2023[[#This Row],[ADICIÓN/PRÓRROGA]]="NO","N/A",[1]!Contratacion2023[[#This Row],[FECHA FIN PRORROGA]])</f>
        <v>0</v>
      </c>
      <c r="BB1319" s="283"/>
      <c r="BE1319" s="64">
        <f>[1]!Contratacion2023[[#This Row],[VALOR TOTAL DEL CONTRATO]]-[1]!Contratacion2023[[#This Row],[VALOR VIGENTE]]</f>
        <v>0</v>
      </c>
      <c r="BJ1319" s="51"/>
      <c r="BL1319" s="73"/>
      <c r="BM1319" s="51"/>
    </row>
    <row r="1320" spans="1:65" x14ac:dyDescent="0.25">
      <c r="A1320" s="53"/>
      <c r="H1320" s="203"/>
      <c r="I1320" s="57"/>
      <c r="K1320" s="58"/>
      <c r="L1320" s="59"/>
      <c r="N1320" s="59"/>
      <c r="O1320" s="61"/>
      <c r="P1320" s="55"/>
      <c r="Q1320" s="57"/>
      <c r="R1320" s="62"/>
      <c r="T1320" s="63"/>
      <c r="U1320" s="123">
        <f>([1]!Contratacion2023[[#This Row],[FECHA FINALIZACION INICIAL]]-[1]!Contratacion2023[[#This Row],[FECHA DE INICIO (SECOP)]])/30</f>
        <v>0</v>
      </c>
      <c r="V1320" s="64"/>
      <c r="W1320" s="27"/>
      <c r="X1320" s="65"/>
      <c r="Y1320" s="65"/>
      <c r="Z1320" s="66"/>
      <c r="AA1320" s="67"/>
      <c r="AB1320" s="67"/>
      <c r="AC1320" s="68"/>
      <c r="AD1320" s="67"/>
      <c r="AE1320" s="72"/>
      <c r="AF1320" s="34"/>
      <c r="AG1320" s="69"/>
      <c r="AH1320" s="37"/>
      <c r="AI1320" s="37"/>
      <c r="AJ1320" s="37"/>
      <c r="AM1320" s="38"/>
      <c r="AN1320" s="38"/>
      <c r="AO1320" s="38"/>
      <c r="AQ1320" s="145"/>
      <c r="AR1320" s="72"/>
      <c r="AS1320" s="145"/>
      <c r="AX1320" s="75">
        <f>IF([1]!Contratacion2023[[#This Row],[ADICIÓN/PRÓRROGA]]="NO","N/A",[1]!Contratacion2023[[#This Row],[FECHA FIN PRORROGA]])</f>
        <v>0</v>
      </c>
      <c r="BB1320" s="283"/>
      <c r="BE1320" s="64">
        <f>[1]!Contratacion2023[[#This Row],[VALOR TOTAL DEL CONTRATO]]-[1]!Contratacion2023[[#This Row],[VALOR VIGENTE]]</f>
        <v>0</v>
      </c>
      <c r="BJ1320" s="51"/>
      <c r="BL1320" s="73"/>
      <c r="BM1320" s="51"/>
    </row>
    <row r="1321" spans="1:65" x14ac:dyDescent="0.25">
      <c r="A1321" s="53"/>
      <c r="H1321" s="203"/>
      <c r="I1321" s="57"/>
      <c r="K1321" s="58"/>
      <c r="L1321" s="59"/>
      <c r="N1321" s="59"/>
      <c r="O1321" s="61"/>
      <c r="P1321" s="55"/>
      <c r="Q1321" s="57"/>
      <c r="R1321" s="62"/>
      <c r="T1321" s="63"/>
      <c r="U1321" s="123">
        <f>([1]!Contratacion2023[[#This Row],[FECHA FINALIZACION INICIAL]]-[1]!Contratacion2023[[#This Row],[FECHA DE INICIO (SECOP)]])/30</f>
        <v>0</v>
      </c>
      <c r="V1321" s="64"/>
      <c r="W1321" s="27"/>
      <c r="X1321" s="65"/>
      <c r="Y1321" s="65"/>
      <c r="Z1321" s="66"/>
      <c r="AA1321" s="67"/>
      <c r="AB1321" s="67"/>
      <c r="AC1321" s="68"/>
      <c r="AD1321" s="67"/>
      <c r="AE1321" s="72"/>
      <c r="AF1321" s="34"/>
      <c r="AG1321" s="69"/>
      <c r="AH1321" s="37"/>
      <c r="AI1321" s="37"/>
      <c r="AJ1321" s="37"/>
      <c r="AM1321" s="38"/>
      <c r="AN1321" s="38"/>
      <c r="AO1321" s="38"/>
      <c r="AQ1321" s="145"/>
      <c r="AR1321" s="72"/>
      <c r="AS1321" s="145"/>
      <c r="AX1321" s="75">
        <f>IF([1]!Contratacion2023[[#This Row],[ADICIÓN/PRÓRROGA]]="NO","N/A",[1]!Contratacion2023[[#This Row],[FECHA FIN PRORROGA]])</f>
        <v>0</v>
      </c>
      <c r="BB1321" s="283"/>
      <c r="BE1321" s="64">
        <f>[1]!Contratacion2023[[#This Row],[VALOR TOTAL DEL CONTRATO]]-[1]!Contratacion2023[[#This Row],[VALOR VIGENTE]]</f>
        <v>0</v>
      </c>
      <c r="BJ1321" s="51"/>
      <c r="BL1321" s="73"/>
      <c r="BM1321" s="51"/>
    </row>
    <row r="1322" spans="1:65" x14ac:dyDescent="0.25">
      <c r="A1322" s="53"/>
      <c r="H1322" s="203"/>
      <c r="I1322" s="57"/>
      <c r="K1322" s="58"/>
      <c r="L1322" s="59"/>
      <c r="N1322" s="59"/>
      <c r="O1322" s="61"/>
      <c r="P1322" s="55"/>
      <c r="Q1322" s="57"/>
      <c r="R1322" s="62"/>
      <c r="T1322" s="63"/>
      <c r="U1322" s="123">
        <f>([1]!Contratacion2023[[#This Row],[FECHA FINALIZACION INICIAL]]-[1]!Contratacion2023[[#This Row],[FECHA DE INICIO (SECOP)]])/30</f>
        <v>0</v>
      </c>
      <c r="V1322" s="64"/>
      <c r="W1322" s="27"/>
      <c r="X1322" s="65"/>
      <c r="Y1322" s="65"/>
      <c r="Z1322" s="66"/>
      <c r="AA1322" s="67"/>
      <c r="AB1322" s="67"/>
      <c r="AC1322" s="68"/>
      <c r="AD1322" s="67"/>
      <c r="AE1322" s="72"/>
      <c r="AF1322" s="34"/>
      <c r="AG1322" s="69"/>
      <c r="AH1322" s="37"/>
      <c r="AI1322" s="37"/>
      <c r="AJ1322" s="37"/>
      <c r="AM1322" s="38"/>
      <c r="AN1322" s="38"/>
      <c r="AO1322" s="38"/>
      <c r="AQ1322" s="145"/>
      <c r="AR1322" s="72"/>
      <c r="AS1322" s="145"/>
      <c r="AX1322" s="75">
        <f>IF([1]!Contratacion2023[[#This Row],[ADICIÓN/PRÓRROGA]]="NO","N/A",[1]!Contratacion2023[[#This Row],[FECHA FIN PRORROGA]])</f>
        <v>0</v>
      </c>
      <c r="BB1322" s="283"/>
      <c r="BE1322" s="64">
        <f>[1]!Contratacion2023[[#This Row],[VALOR TOTAL DEL CONTRATO]]-[1]!Contratacion2023[[#This Row],[VALOR VIGENTE]]</f>
        <v>0</v>
      </c>
      <c r="BJ1322" s="51"/>
      <c r="BL1322" s="73"/>
      <c r="BM1322" s="51"/>
    </row>
    <row r="1323" spans="1:65" x14ac:dyDescent="0.25">
      <c r="A1323" s="53"/>
      <c r="H1323" s="203"/>
      <c r="I1323" s="57"/>
      <c r="K1323" s="58"/>
      <c r="L1323" s="59"/>
      <c r="N1323" s="59"/>
      <c r="O1323" s="61"/>
      <c r="P1323" s="55"/>
      <c r="Q1323" s="57"/>
      <c r="R1323" s="62"/>
      <c r="T1323" s="63"/>
      <c r="U1323" s="123">
        <f>([1]!Contratacion2023[[#This Row],[FECHA FINALIZACION INICIAL]]-[1]!Contratacion2023[[#This Row],[FECHA DE INICIO (SECOP)]])/30</f>
        <v>0</v>
      </c>
      <c r="V1323" s="64"/>
      <c r="W1323" s="27"/>
      <c r="X1323" s="65"/>
      <c r="Y1323" s="65"/>
      <c r="Z1323" s="66"/>
      <c r="AA1323" s="67"/>
      <c r="AB1323" s="67"/>
      <c r="AC1323" s="68"/>
      <c r="AD1323" s="67"/>
      <c r="AE1323" s="72"/>
      <c r="AF1323" s="34"/>
      <c r="AG1323" s="69"/>
      <c r="AH1323" s="37"/>
      <c r="AI1323" s="37"/>
      <c r="AJ1323" s="37"/>
      <c r="AM1323" s="38"/>
      <c r="AN1323" s="38"/>
      <c r="AO1323" s="38"/>
      <c r="AQ1323" s="145"/>
      <c r="AR1323" s="72"/>
      <c r="AS1323" s="145"/>
      <c r="AX1323" s="75">
        <f>IF([1]!Contratacion2023[[#This Row],[ADICIÓN/PRÓRROGA]]="NO","N/A",[1]!Contratacion2023[[#This Row],[FECHA FIN PRORROGA]])</f>
        <v>0</v>
      </c>
      <c r="BB1323" s="283"/>
      <c r="BE1323" s="64">
        <f>[1]!Contratacion2023[[#This Row],[VALOR TOTAL DEL CONTRATO]]-[1]!Contratacion2023[[#This Row],[VALOR VIGENTE]]</f>
        <v>0</v>
      </c>
      <c r="BJ1323" s="51"/>
      <c r="BL1323" s="73"/>
      <c r="BM1323" s="51"/>
    </row>
    <row r="1324" spans="1:65" x14ac:dyDescent="0.25">
      <c r="A1324" s="53"/>
      <c r="H1324" s="203"/>
      <c r="I1324" s="57"/>
      <c r="K1324" s="58"/>
      <c r="L1324" s="59"/>
      <c r="N1324" s="59"/>
      <c r="O1324" s="61"/>
      <c r="P1324" s="55"/>
      <c r="Q1324" s="57"/>
      <c r="R1324" s="62"/>
      <c r="T1324" s="63"/>
      <c r="U1324" s="123">
        <f>([1]!Contratacion2023[[#This Row],[FECHA FINALIZACION INICIAL]]-[1]!Contratacion2023[[#This Row],[FECHA DE INICIO (SECOP)]])/30</f>
        <v>0</v>
      </c>
      <c r="V1324" s="64"/>
      <c r="W1324" s="27"/>
      <c r="X1324" s="65"/>
      <c r="Y1324" s="65"/>
      <c r="Z1324" s="66"/>
      <c r="AA1324" s="67"/>
      <c r="AB1324" s="67"/>
      <c r="AC1324" s="68"/>
      <c r="AD1324" s="67"/>
      <c r="AE1324" s="72"/>
      <c r="AF1324" s="34"/>
      <c r="AG1324" s="69"/>
      <c r="AH1324" s="37"/>
      <c r="AI1324" s="37"/>
      <c r="AJ1324" s="37"/>
      <c r="AM1324" s="38"/>
      <c r="AN1324" s="38"/>
      <c r="AO1324" s="38"/>
      <c r="AQ1324" s="145"/>
      <c r="AR1324" s="72"/>
      <c r="AS1324" s="145"/>
      <c r="AX1324" s="75">
        <f>IF([1]!Contratacion2023[[#This Row],[ADICIÓN/PRÓRROGA]]="NO","N/A",[1]!Contratacion2023[[#This Row],[FECHA FIN PRORROGA]])</f>
        <v>0</v>
      </c>
      <c r="BB1324" s="283"/>
      <c r="BE1324" s="64">
        <f>[1]!Contratacion2023[[#This Row],[VALOR TOTAL DEL CONTRATO]]-[1]!Contratacion2023[[#This Row],[VALOR VIGENTE]]</f>
        <v>0</v>
      </c>
      <c r="BJ1324" s="51"/>
      <c r="BL1324" s="73"/>
      <c r="BM1324" s="51"/>
    </row>
    <row r="1325" spans="1:65" x14ac:dyDescent="0.25">
      <c r="A1325" s="53"/>
      <c r="H1325" s="203"/>
      <c r="I1325" s="57"/>
      <c r="K1325" s="58"/>
      <c r="L1325" s="59"/>
      <c r="N1325" s="59"/>
      <c r="O1325" s="61"/>
      <c r="P1325" s="55"/>
      <c r="Q1325" s="57"/>
      <c r="R1325" s="62"/>
      <c r="T1325" s="63"/>
      <c r="U1325" s="123">
        <f>([1]!Contratacion2023[[#This Row],[FECHA FINALIZACION INICIAL]]-[1]!Contratacion2023[[#This Row],[FECHA DE INICIO (SECOP)]])/30</f>
        <v>0</v>
      </c>
      <c r="V1325" s="64"/>
      <c r="W1325" s="27"/>
      <c r="X1325" s="65"/>
      <c r="Y1325" s="65"/>
      <c r="Z1325" s="66"/>
      <c r="AA1325" s="67"/>
      <c r="AB1325" s="67"/>
      <c r="AC1325" s="68"/>
      <c r="AD1325" s="67"/>
      <c r="AE1325" s="72"/>
      <c r="AF1325" s="34"/>
      <c r="AG1325" s="69"/>
      <c r="AH1325" s="37"/>
      <c r="AI1325" s="37"/>
      <c r="AJ1325" s="37"/>
      <c r="AM1325" s="38"/>
      <c r="AN1325" s="38"/>
      <c r="AO1325" s="38"/>
      <c r="AQ1325" s="145"/>
      <c r="AR1325" s="72"/>
      <c r="AS1325" s="145"/>
      <c r="AX1325" s="75">
        <f>IF([1]!Contratacion2023[[#This Row],[ADICIÓN/PRÓRROGA]]="NO","N/A",[1]!Contratacion2023[[#This Row],[FECHA FIN PRORROGA]])</f>
        <v>0</v>
      </c>
      <c r="BB1325" s="283"/>
      <c r="BE1325" s="64">
        <f>[1]!Contratacion2023[[#This Row],[VALOR TOTAL DEL CONTRATO]]-[1]!Contratacion2023[[#This Row],[VALOR VIGENTE]]</f>
        <v>0</v>
      </c>
      <c r="BJ1325" s="51"/>
      <c r="BL1325" s="73"/>
      <c r="BM1325" s="51"/>
    </row>
    <row r="1326" spans="1:65" x14ac:dyDescent="0.25">
      <c r="A1326" s="53"/>
      <c r="H1326" s="203"/>
      <c r="I1326" s="57"/>
      <c r="K1326" s="58"/>
      <c r="L1326" s="59"/>
      <c r="N1326" s="59"/>
      <c r="O1326" s="61"/>
      <c r="P1326" s="55"/>
      <c r="Q1326" s="57"/>
      <c r="R1326" s="62"/>
      <c r="T1326" s="63"/>
      <c r="U1326" s="123">
        <f>([1]!Contratacion2023[[#This Row],[FECHA FINALIZACION INICIAL]]-[1]!Contratacion2023[[#This Row],[FECHA DE INICIO (SECOP)]])/30</f>
        <v>0</v>
      </c>
      <c r="V1326" s="64"/>
      <c r="W1326" s="27"/>
      <c r="X1326" s="65"/>
      <c r="Y1326" s="65"/>
      <c r="Z1326" s="66"/>
      <c r="AA1326" s="67"/>
      <c r="AB1326" s="67"/>
      <c r="AC1326" s="68"/>
      <c r="AD1326" s="67"/>
      <c r="AE1326" s="72"/>
      <c r="AF1326" s="34"/>
      <c r="AG1326" s="69"/>
      <c r="AH1326" s="37"/>
      <c r="AI1326" s="37"/>
      <c r="AJ1326" s="37"/>
      <c r="AM1326" s="38"/>
      <c r="AN1326" s="38"/>
      <c r="AO1326" s="38"/>
      <c r="AQ1326" s="145"/>
      <c r="AR1326" s="72"/>
      <c r="AS1326" s="145"/>
      <c r="AX1326" s="75">
        <f>IF([1]!Contratacion2023[[#This Row],[ADICIÓN/PRÓRROGA]]="NO","N/A",[1]!Contratacion2023[[#This Row],[FECHA FIN PRORROGA]])</f>
        <v>0</v>
      </c>
      <c r="BB1326" s="283"/>
      <c r="BE1326" s="64">
        <f>[1]!Contratacion2023[[#This Row],[VALOR TOTAL DEL CONTRATO]]-[1]!Contratacion2023[[#This Row],[VALOR VIGENTE]]</f>
        <v>0</v>
      </c>
      <c r="BJ1326" s="51"/>
      <c r="BL1326" s="73"/>
      <c r="BM1326" s="51"/>
    </row>
    <row r="1327" spans="1:65" x14ac:dyDescent="0.25">
      <c r="A1327" s="53"/>
      <c r="H1327" s="203"/>
      <c r="I1327" s="57"/>
      <c r="K1327" s="58"/>
      <c r="L1327" s="59"/>
      <c r="N1327" s="59"/>
      <c r="O1327" s="61"/>
      <c r="P1327" s="55"/>
      <c r="Q1327" s="57"/>
      <c r="R1327" s="62"/>
      <c r="T1327" s="63"/>
      <c r="U1327" s="123">
        <f>([1]!Contratacion2023[[#This Row],[FECHA FINALIZACION INICIAL]]-[1]!Contratacion2023[[#This Row],[FECHA DE INICIO (SECOP)]])/30</f>
        <v>0</v>
      </c>
      <c r="V1327" s="64"/>
      <c r="W1327" s="27"/>
      <c r="X1327" s="65"/>
      <c r="Y1327" s="65"/>
      <c r="Z1327" s="66"/>
      <c r="AA1327" s="67"/>
      <c r="AB1327" s="67"/>
      <c r="AC1327" s="68"/>
      <c r="AD1327" s="67"/>
      <c r="AE1327" s="72"/>
      <c r="AF1327" s="34"/>
      <c r="AG1327" s="69"/>
      <c r="AH1327" s="37"/>
      <c r="AI1327" s="37"/>
      <c r="AJ1327" s="37"/>
      <c r="AM1327" s="38"/>
      <c r="AN1327" s="38"/>
      <c r="AO1327" s="38"/>
      <c r="AQ1327" s="145"/>
      <c r="AR1327" s="72"/>
      <c r="AS1327" s="145"/>
      <c r="AX1327" s="75">
        <f>IF([1]!Contratacion2023[[#This Row],[ADICIÓN/PRÓRROGA]]="NO","N/A",[1]!Contratacion2023[[#This Row],[FECHA FIN PRORROGA]])</f>
        <v>0</v>
      </c>
      <c r="BB1327" s="283"/>
      <c r="BE1327" s="64">
        <f>[1]!Contratacion2023[[#This Row],[VALOR TOTAL DEL CONTRATO]]-[1]!Contratacion2023[[#This Row],[VALOR VIGENTE]]</f>
        <v>0</v>
      </c>
      <c r="BJ1327" s="51"/>
      <c r="BL1327" s="73"/>
      <c r="BM1327" s="51"/>
    </row>
    <row r="1328" spans="1:65" x14ac:dyDescent="0.25">
      <c r="A1328" s="53"/>
      <c r="H1328" s="203"/>
      <c r="I1328" s="57"/>
      <c r="K1328" s="58"/>
      <c r="L1328" s="59"/>
      <c r="N1328" s="59"/>
      <c r="O1328" s="61"/>
      <c r="P1328" s="55"/>
      <c r="Q1328" s="57"/>
      <c r="R1328" s="62"/>
      <c r="T1328" s="63"/>
      <c r="U1328" s="123">
        <f>([1]!Contratacion2023[[#This Row],[FECHA FINALIZACION INICIAL]]-[1]!Contratacion2023[[#This Row],[FECHA DE INICIO (SECOP)]])/30</f>
        <v>0</v>
      </c>
      <c r="V1328" s="64"/>
      <c r="W1328" s="27"/>
      <c r="X1328" s="65"/>
      <c r="Y1328" s="65"/>
      <c r="Z1328" s="66"/>
      <c r="AA1328" s="67"/>
      <c r="AB1328" s="67"/>
      <c r="AC1328" s="68"/>
      <c r="AD1328" s="67"/>
      <c r="AE1328" s="72"/>
      <c r="AF1328" s="34"/>
      <c r="AG1328" s="69"/>
      <c r="AH1328" s="37"/>
      <c r="AI1328" s="37"/>
      <c r="AJ1328" s="37"/>
      <c r="AM1328" s="38"/>
      <c r="AN1328" s="38"/>
      <c r="AO1328" s="38"/>
      <c r="AQ1328" s="145"/>
      <c r="AR1328" s="72"/>
      <c r="AS1328" s="145"/>
      <c r="AX1328" s="75">
        <f>IF([1]!Contratacion2023[[#This Row],[ADICIÓN/PRÓRROGA]]="NO","N/A",[1]!Contratacion2023[[#This Row],[FECHA FIN PRORROGA]])</f>
        <v>0</v>
      </c>
      <c r="BB1328" s="283"/>
      <c r="BE1328" s="64">
        <f>[1]!Contratacion2023[[#This Row],[VALOR TOTAL DEL CONTRATO]]-[1]!Contratacion2023[[#This Row],[VALOR VIGENTE]]</f>
        <v>0</v>
      </c>
      <c r="BJ1328" s="51"/>
      <c r="BL1328" s="73"/>
      <c r="BM1328" s="51"/>
    </row>
    <row r="1329" spans="1:65" x14ac:dyDescent="0.25">
      <c r="A1329" s="53"/>
      <c r="H1329" s="203"/>
      <c r="I1329" s="57"/>
      <c r="K1329" s="58"/>
      <c r="L1329" s="59"/>
      <c r="N1329" s="59"/>
      <c r="O1329" s="61"/>
      <c r="P1329" s="55"/>
      <c r="Q1329" s="57"/>
      <c r="R1329" s="62"/>
      <c r="T1329" s="63"/>
      <c r="U1329" s="123">
        <f>([1]!Contratacion2023[[#This Row],[FECHA FINALIZACION INICIAL]]-[1]!Contratacion2023[[#This Row],[FECHA DE INICIO (SECOP)]])/30</f>
        <v>0</v>
      </c>
      <c r="V1329" s="64"/>
      <c r="W1329" s="27"/>
      <c r="X1329" s="65"/>
      <c r="Y1329" s="65"/>
      <c r="Z1329" s="66"/>
      <c r="AA1329" s="67"/>
      <c r="AB1329" s="67"/>
      <c r="AC1329" s="68"/>
      <c r="AD1329" s="67"/>
      <c r="AE1329" s="72"/>
      <c r="AF1329" s="34"/>
      <c r="AG1329" s="69"/>
      <c r="AH1329" s="37"/>
      <c r="AI1329" s="37"/>
      <c r="AJ1329" s="37"/>
      <c r="AM1329" s="38"/>
      <c r="AN1329" s="38"/>
      <c r="AO1329" s="38"/>
      <c r="AQ1329" s="145"/>
      <c r="AR1329" s="72"/>
      <c r="AS1329" s="145"/>
      <c r="AX1329" s="75">
        <f>IF([1]!Contratacion2023[[#This Row],[ADICIÓN/PRÓRROGA]]="NO","N/A",[1]!Contratacion2023[[#This Row],[FECHA FIN PRORROGA]])</f>
        <v>0</v>
      </c>
      <c r="BB1329" s="283"/>
      <c r="BE1329" s="64">
        <f>[1]!Contratacion2023[[#This Row],[VALOR TOTAL DEL CONTRATO]]-[1]!Contratacion2023[[#This Row],[VALOR VIGENTE]]</f>
        <v>0</v>
      </c>
      <c r="BJ1329" s="51"/>
      <c r="BL1329" s="73"/>
      <c r="BM1329" s="51"/>
    </row>
    <row r="1330" spans="1:65" x14ac:dyDescent="0.25">
      <c r="A1330" s="53"/>
      <c r="H1330" s="203"/>
      <c r="I1330" s="57"/>
      <c r="K1330" s="58"/>
      <c r="L1330" s="59"/>
      <c r="N1330" s="59"/>
      <c r="O1330" s="61"/>
      <c r="P1330" s="55"/>
      <c r="Q1330" s="57"/>
      <c r="R1330" s="62"/>
      <c r="T1330" s="63"/>
      <c r="U1330" s="123">
        <f>([1]!Contratacion2023[[#This Row],[FECHA FINALIZACION INICIAL]]-[1]!Contratacion2023[[#This Row],[FECHA DE INICIO (SECOP)]])/30</f>
        <v>0</v>
      </c>
      <c r="V1330" s="64"/>
      <c r="W1330" s="27"/>
      <c r="X1330" s="65"/>
      <c r="Y1330" s="65"/>
      <c r="Z1330" s="66"/>
      <c r="AA1330" s="67"/>
      <c r="AB1330" s="67"/>
      <c r="AC1330" s="68"/>
      <c r="AD1330" s="67"/>
      <c r="AE1330" s="72"/>
      <c r="AF1330" s="34"/>
      <c r="AG1330" s="69"/>
      <c r="AH1330" s="37"/>
      <c r="AI1330" s="37"/>
      <c r="AJ1330" s="37"/>
      <c r="AM1330" s="38"/>
      <c r="AN1330" s="38"/>
      <c r="AO1330" s="38"/>
      <c r="AQ1330" s="145"/>
      <c r="AR1330" s="72"/>
      <c r="AS1330" s="145"/>
      <c r="AX1330" s="75">
        <f>IF([1]!Contratacion2023[[#This Row],[ADICIÓN/PRÓRROGA]]="NO","N/A",[1]!Contratacion2023[[#This Row],[FECHA FIN PRORROGA]])</f>
        <v>0</v>
      </c>
      <c r="BB1330" s="283"/>
      <c r="BE1330" s="64">
        <f>[1]!Contratacion2023[[#This Row],[VALOR TOTAL DEL CONTRATO]]-[1]!Contratacion2023[[#This Row],[VALOR VIGENTE]]</f>
        <v>0</v>
      </c>
      <c r="BJ1330" s="51"/>
      <c r="BL1330" s="73"/>
      <c r="BM1330" s="51"/>
    </row>
    <row r="1331" spans="1:65" x14ac:dyDescent="0.25">
      <c r="A1331" s="53"/>
      <c r="H1331" s="203"/>
      <c r="I1331" s="57"/>
      <c r="K1331" s="58"/>
      <c r="L1331" s="59"/>
      <c r="N1331" s="59"/>
      <c r="O1331" s="61"/>
      <c r="P1331" s="55"/>
      <c r="Q1331" s="57"/>
      <c r="R1331" s="62"/>
      <c r="T1331" s="63"/>
      <c r="U1331" s="123">
        <f>([1]!Contratacion2023[[#This Row],[FECHA FINALIZACION INICIAL]]-[1]!Contratacion2023[[#This Row],[FECHA DE INICIO (SECOP)]])/30</f>
        <v>0</v>
      </c>
      <c r="V1331" s="64"/>
      <c r="W1331" s="27"/>
      <c r="X1331" s="65"/>
      <c r="Y1331" s="65"/>
      <c r="Z1331" s="66"/>
      <c r="AA1331" s="67"/>
      <c r="AB1331" s="67"/>
      <c r="AC1331" s="68"/>
      <c r="AD1331" s="67"/>
      <c r="AE1331" s="72"/>
      <c r="AF1331" s="34"/>
      <c r="AG1331" s="69"/>
      <c r="AH1331" s="37"/>
      <c r="AI1331" s="37"/>
      <c r="AJ1331" s="37"/>
      <c r="AM1331" s="38"/>
      <c r="AN1331" s="38"/>
      <c r="AO1331" s="38"/>
      <c r="AQ1331" s="145"/>
      <c r="AR1331" s="72"/>
      <c r="AS1331" s="145"/>
      <c r="AX1331" s="75">
        <f>IF([1]!Contratacion2023[[#This Row],[ADICIÓN/PRÓRROGA]]="NO","N/A",[1]!Contratacion2023[[#This Row],[FECHA FIN PRORROGA]])</f>
        <v>0</v>
      </c>
      <c r="BB1331" s="283"/>
      <c r="BE1331" s="64">
        <f>[1]!Contratacion2023[[#This Row],[VALOR TOTAL DEL CONTRATO]]-[1]!Contratacion2023[[#This Row],[VALOR VIGENTE]]</f>
        <v>0</v>
      </c>
      <c r="BJ1331" s="51"/>
      <c r="BL1331" s="73"/>
      <c r="BM1331" s="51"/>
    </row>
    <row r="1332" spans="1:65" x14ac:dyDescent="0.25">
      <c r="A1332" s="53"/>
      <c r="H1332" s="203"/>
      <c r="I1332" s="57"/>
      <c r="K1332" s="58"/>
      <c r="L1332" s="59"/>
      <c r="N1332" s="59"/>
      <c r="O1332" s="61"/>
      <c r="P1332" s="55"/>
      <c r="Q1332" s="57"/>
      <c r="R1332" s="62"/>
      <c r="T1332" s="63"/>
      <c r="U1332" s="123">
        <f>([1]!Contratacion2023[[#This Row],[FECHA FINALIZACION INICIAL]]-[1]!Contratacion2023[[#This Row],[FECHA DE INICIO (SECOP)]])/30</f>
        <v>0</v>
      </c>
      <c r="V1332" s="64"/>
      <c r="W1332" s="27"/>
      <c r="X1332" s="65"/>
      <c r="Y1332" s="65"/>
      <c r="Z1332" s="66"/>
      <c r="AA1332" s="67"/>
      <c r="AB1332" s="67"/>
      <c r="AC1332" s="68"/>
      <c r="AD1332" s="67"/>
      <c r="AE1332" s="72"/>
      <c r="AF1332" s="34"/>
      <c r="AG1332" s="69"/>
      <c r="AH1332" s="37"/>
      <c r="AI1332" s="37"/>
      <c r="AJ1332" s="37"/>
      <c r="AM1332" s="38"/>
      <c r="AN1332" s="38"/>
      <c r="AO1332" s="38"/>
      <c r="AQ1332" s="145"/>
      <c r="AR1332" s="72"/>
      <c r="AS1332" s="145"/>
      <c r="AX1332" s="75">
        <f>IF([1]!Contratacion2023[[#This Row],[ADICIÓN/PRÓRROGA]]="NO","N/A",[1]!Contratacion2023[[#This Row],[FECHA FIN PRORROGA]])</f>
        <v>0</v>
      </c>
      <c r="BB1332" s="283"/>
      <c r="BE1332" s="64">
        <f>[1]!Contratacion2023[[#This Row],[VALOR TOTAL DEL CONTRATO]]-[1]!Contratacion2023[[#This Row],[VALOR VIGENTE]]</f>
        <v>0</v>
      </c>
      <c r="BJ1332" s="51"/>
      <c r="BL1332" s="73"/>
      <c r="BM1332" s="51"/>
    </row>
    <row r="1333" spans="1:65" x14ac:dyDescent="0.25">
      <c r="A1333" s="53"/>
      <c r="H1333" s="203"/>
      <c r="I1333" s="57"/>
      <c r="K1333" s="58"/>
      <c r="L1333" s="59"/>
      <c r="N1333" s="59"/>
      <c r="O1333" s="61"/>
      <c r="P1333" s="55"/>
      <c r="Q1333" s="57"/>
      <c r="R1333" s="62"/>
      <c r="T1333" s="63"/>
      <c r="U1333" s="123">
        <f>([1]!Contratacion2023[[#This Row],[FECHA FINALIZACION INICIAL]]-[1]!Contratacion2023[[#This Row],[FECHA DE INICIO (SECOP)]])/30</f>
        <v>0</v>
      </c>
      <c r="V1333" s="64"/>
      <c r="W1333" s="27"/>
      <c r="X1333" s="65"/>
      <c r="Y1333" s="65"/>
      <c r="Z1333" s="66"/>
      <c r="AA1333" s="67"/>
      <c r="AB1333" s="67"/>
      <c r="AC1333" s="68"/>
      <c r="AD1333" s="67"/>
      <c r="AE1333" s="72"/>
      <c r="AF1333" s="34"/>
      <c r="AG1333" s="69"/>
      <c r="AH1333" s="37"/>
      <c r="AI1333" s="37"/>
      <c r="AJ1333" s="37"/>
      <c r="AM1333" s="38"/>
      <c r="AN1333" s="38"/>
      <c r="AO1333" s="38"/>
      <c r="AQ1333" s="145"/>
      <c r="AR1333" s="72"/>
      <c r="AS1333" s="145"/>
      <c r="AX1333" s="75">
        <f>IF([1]!Contratacion2023[[#This Row],[ADICIÓN/PRÓRROGA]]="NO","N/A",[1]!Contratacion2023[[#This Row],[FECHA FIN PRORROGA]])</f>
        <v>0</v>
      </c>
      <c r="BB1333" s="283"/>
      <c r="BE1333" s="64">
        <f>[1]!Contratacion2023[[#This Row],[VALOR TOTAL DEL CONTRATO]]-[1]!Contratacion2023[[#This Row],[VALOR VIGENTE]]</f>
        <v>0</v>
      </c>
      <c r="BJ1333" s="51"/>
      <c r="BL1333" s="73"/>
      <c r="BM1333" s="51"/>
    </row>
    <row r="1334" spans="1:65" x14ac:dyDescent="0.25">
      <c r="A1334" s="53"/>
      <c r="H1334" s="203"/>
      <c r="I1334" s="57"/>
      <c r="K1334" s="58"/>
      <c r="L1334" s="59"/>
      <c r="N1334" s="59"/>
      <c r="O1334" s="61"/>
      <c r="P1334" s="55"/>
      <c r="Q1334" s="57"/>
      <c r="R1334" s="62"/>
      <c r="T1334" s="63"/>
      <c r="U1334" s="123">
        <f>([1]!Contratacion2023[[#This Row],[FECHA FINALIZACION INICIAL]]-[1]!Contratacion2023[[#This Row],[FECHA DE INICIO (SECOP)]])/30</f>
        <v>0</v>
      </c>
      <c r="V1334" s="64"/>
      <c r="W1334" s="27"/>
      <c r="X1334" s="65"/>
      <c r="Y1334" s="65"/>
      <c r="Z1334" s="66"/>
      <c r="AA1334" s="67"/>
      <c r="AB1334" s="67"/>
      <c r="AC1334" s="68"/>
      <c r="AD1334" s="67"/>
      <c r="AE1334" s="72"/>
      <c r="AF1334" s="34"/>
      <c r="AG1334" s="69"/>
      <c r="AH1334" s="37"/>
      <c r="AI1334" s="37"/>
      <c r="AJ1334" s="37"/>
      <c r="AM1334" s="38"/>
      <c r="AN1334" s="38"/>
      <c r="AO1334" s="38"/>
      <c r="AQ1334" s="145"/>
      <c r="AR1334" s="72"/>
      <c r="AS1334" s="145"/>
      <c r="AX1334" s="75">
        <f>IF([1]!Contratacion2023[[#This Row],[ADICIÓN/PRÓRROGA]]="NO","N/A",[1]!Contratacion2023[[#This Row],[FECHA FIN PRORROGA]])</f>
        <v>0</v>
      </c>
      <c r="BB1334" s="283"/>
      <c r="BE1334" s="64">
        <f>[1]!Contratacion2023[[#This Row],[VALOR TOTAL DEL CONTRATO]]-[1]!Contratacion2023[[#This Row],[VALOR VIGENTE]]</f>
        <v>0</v>
      </c>
      <c r="BJ1334" s="51"/>
      <c r="BL1334" s="73"/>
      <c r="BM1334" s="51"/>
    </row>
    <row r="1335" spans="1:65" x14ac:dyDescent="0.25">
      <c r="A1335" s="53"/>
      <c r="H1335" s="203"/>
      <c r="I1335" s="57"/>
      <c r="K1335" s="58"/>
      <c r="L1335" s="59"/>
      <c r="N1335" s="59"/>
      <c r="O1335" s="61"/>
      <c r="P1335" s="55"/>
      <c r="Q1335" s="57"/>
      <c r="R1335" s="62"/>
      <c r="T1335" s="63"/>
      <c r="U1335" s="123">
        <f>([1]!Contratacion2023[[#This Row],[FECHA FINALIZACION INICIAL]]-[1]!Contratacion2023[[#This Row],[FECHA DE INICIO (SECOP)]])/30</f>
        <v>0</v>
      </c>
      <c r="V1335" s="64"/>
      <c r="W1335" s="27"/>
      <c r="X1335" s="65"/>
      <c r="Y1335" s="65"/>
      <c r="Z1335" s="66"/>
      <c r="AA1335" s="67"/>
      <c r="AB1335" s="67"/>
      <c r="AC1335" s="68"/>
      <c r="AD1335" s="67"/>
      <c r="AE1335" s="72"/>
      <c r="AF1335" s="34"/>
      <c r="AG1335" s="69"/>
      <c r="AH1335" s="37"/>
      <c r="AI1335" s="37"/>
      <c r="AJ1335" s="37"/>
      <c r="AM1335" s="38"/>
      <c r="AN1335" s="38"/>
      <c r="AO1335" s="38"/>
      <c r="AQ1335" s="145"/>
      <c r="AR1335" s="72"/>
      <c r="AS1335" s="145"/>
      <c r="AX1335" s="75">
        <f>IF([1]!Contratacion2023[[#This Row],[ADICIÓN/PRÓRROGA]]="NO","N/A",[1]!Contratacion2023[[#This Row],[FECHA FIN PRORROGA]])</f>
        <v>0</v>
      </c>
      <c r="BB1335" s="283"/>
      <c r="BE1335" s="64">
        <f>[1]!Contratacion2023[[#This Row],[VALOR TOTAL DEL CONTRATO]]-[1]!Contratacion2023[[#This Row],[VALOR VIGENTE]]</f>
        <v>0</v>
      </c>
      <c r="BJ1335" s="51"/>
      <c r="BL1335" s="73"/>
      <c r="BM1335" s="51"/>
    </row>
    <row r="1336" spans="1:65" x14ac:dyDescent="0.25">
      <c r="A1336" s="53"/>
      <c r="H1336" s="203"/>
      <c r="I1336" s="57"/>
      <c r="K1336" s="58"/>
      <c r="L1336" s="59"/>
      <c r="N1336" s="59"/>
      <c r="O1336" s="61"/>
      <c r="P1336" s="55"/>
      <c r="Q1336" s="57"/>
      <c r="R1336" s="62"/>
      <c r="T1336" s="63"/>
      <c r="U1336" s="123">
        <f>([1]!Contratacion2023[[#This Row],[FECHA FINALIZACION INICIAL]]-[1]!Contratacion2023[[#This Row],[FECHA DE INICIO (SECOP)]])/30</f>
        <v>0</v>
      </c>
      <c r="V1336" s="64"/>
      <c r="W1336" s="27"/>
      <c r="X1336" s="65"/>
      <c r="Y1336" s="65"/>
      <c r="Z1336" s="66"/>
      <c r="AA1336" s="67"/>
      <c r="AB1336" s="67"/>
      <c r="AC1336" s="68"/>
      <c r="AD1336" s="67"/>
      <c r="AE1336" s="72"/>
      <c r="AF1336" s="34"/>
      <c r="AG1336" s="69"/>
      <c r="AH1336" s="37"/>
      <c r="AI1336" s="37"/>
      <c r="AJ1336" s="37"/>
      <c r="AM1336" s="38"/>
      <c r="AN1336" s="38"/>
      <c r="AO1336" s="38"/>
      <c r="AQ1336" s="145"/>
      <c r="AR1336" s="72"/>
      <c r="AS1336" s="145"/>
      <c r="AX1336" s="75">
        <f>IF([1]!Contratacion2023[[#This Row],[ADICIÓN/PRÓRROGA]]="NO","N/A",[1]!Contratacion2023[[#This Row],[FECHA FIN PRORROGA]])</f>
        <v>0</v>
      </c>
      <c r="BB1336" s="283"/>
      <c r="BE1336" s="64">
        <f>[1]!Contratacion2023[[#This Row],[VALOR TOTAL DEL CONTRATO]]-[1]!Contratacion2023[[#This Row],[VALOR VIGENTE]]</f>
        <v>0</v>
      </c>
      <c r="BJ1336" s="51"/>
      <c r="BL1336" s="73"/>
      <c r="BM1336" s="51"/>
    </row>
    <row r="1337" spans="1:65" x14ac:dyDescent="0.25">
      <c r="A1337" s="53"/>
      <c r="H1337" s="203"/>
      <c r="I1337" s="57"/>
      <c r="K1337" s="58"/>
      <c r="L1337" s="59"/>
      <c r="N1337" s="59"/>
      <c r="O1337" s="61"/>
      <c r="P1337" s="55"/>
      <c r="Q1337" s="57"/>
      <c r="R1337" s="62"/>
      <c r="T1337" s="63"/>
      <c r="U1337" s="123">
        <f>([1]!Contratacion2023[[#This Row],[FECHA FINALIZACION INICIAL]]-[1]!Contratacion2023[[#This Row],[FECHA DE INICIO (SECOP)]])/30</f>
        <v>0</v>
      </c>
      <c r="V1337" s="64"/>
      <c r="W1337" s="27"/>
      <c r="X1337" s="65"/>
      <c r="Y1337" s="65"/>
      <c r="Z1337" s="66"/>
      <c r="AA1337" s="67"/>
      <c r="AB1337" s="67"/>
      <c r="AC1337" s="68"/>
      <c r="AD1337" s="67"/>
      <c r="AE1337" s="72"/>
      <c r="AF1337" s="34"/>
      <c r="AG1337" s="69"/>
      <c r="AH1337" s="37"/>
      <c r="AI1337" s="37"/>
      <c r="AJ1337" s="37"/>
      <c r="AM1337" s="38"/>
      <c r="AN1337" s="38"/>
      <c r="AO1337" s="38"/>
      <c r="AQ1337" s="145"/>
      <c r="AR1337" s="72"/>
      <c r="AS1337" s="145"/>
      <c r="AX1337" s="75">
        <f>IF([1]!Contratacion2023[[#This Row],[ADICIÓN/PRÓRROGA]]="NO","N/A",[1]!Contratacion2023[[#This Row],[FECHA FIN PRORROGA]])</f>
        <v>0</v>
      </c>
      <c r="BB1337" s="283"/>
      <c r="BE1337" s="64">
        <f>[1]!Contratacion2023[[#This Row],[VALOR TOTAL DEL CONTRATO]]-[1]!Contratacion2023[[#This Row],[VALOR VIGENTE]]</f>
        <v>0</v>
      </c>
      <c r="BJ1337" s="51"/>
      <c r="BL1337" s="73"/>
      <c r="BM1337" s="51"/>
    </row>
    <row r="1338" spans="1:65" x14ac:dyDescent="0.25">
      <c r="A1338" s="53"/>
      <c r="H1338" s="203"/>
      <c r="I1338" s="57"/>
      <c r="K1338" s="58"/>
      <c r="L1338" s="59"/>
      <c r="N1338" s="59"/>
      <c r="O1338" s="61"/>
      <c r="P1338" s="55"/>
      <c r="Q1338" s="57"/>
      <c r="R1338" s="62"/>
      <c r="T1338" s="63"/>
      <c r="U1338" s="123">
        <f>([1]!Contratacion2023[[#This Row],[FECHA FINALIZACION INICIAL]]-[1]!Contratacion2023[[#This Row],[FECHA DE INICIO (SECOP)]])/30</f>
        <v>0</v>
      </c>
      <c r="V1338" s="64"/>
      <c r="W1338" s="27"/>
      <c r="X1338" s="65"/>
      <c r="Y1338" s="65"/>
      <c r="Z1338" s="66"/>
      <c r="AA1338" s="67"/>
      <c r="AB1338" s="67"/>
      <c r="AC1338" s="68"/>
      <c r="AD1338" s="67"/>
      <c r="AE1338" s="72"/>
      <c r="AF1338" s="34"/>
      <c r="AG1338" s="69"/>
      <c r="AH1338" s="37"/>
      <c r="AI1338" s="37"/>
      <c r="AJ1338" s="37"/>
      <c r="AM1338" s="38"/>
      <c r="AN1338" s="38"/>
      <c r="AO1338" s="38"/>
      <c r="AQ1338" s="145"/>
      <c r="AR1338" s="72"/>
      <c r="AS1338" s="145"/>
      <c r="AX1338" s="75">
        <f>IF([1]!Contratacion2023[[#This Row],[ADICIÓN/PRÓRROGA]]="NO","N/A",[1]!Contratacion2023[[#This Row],[FECHA FIN PRORROGA]])</f>
        <v>0</v>
      </c>
      <c r="BB1338" s="283"/>
      <c r="BE1338" s="64">
        <f>[1]!Contratacion2023[[#This Row],[VALOR TOTAL DEL CONTRATO]]-[1]!Contratacion2023[[#This Row],[VALOR VIGENTE]]</f>
        <v>0</v>
      </c>
      <c r="BJ1338" s="51"/>
      <c r="BL1338" s="73"/>
      <c r="BM1338" s="51"/>
    </row>
    <row r="1339" spans="1:65" x14ac:dyDescent="0.25">
      <c r="A1339" s="53"/>
      <c r="H1339" s="203"/>
      <c r="I1339" s="57"/>
      <c r="K1339" s="58"/>
      <c r="L1339" s="59"/>
      <c r="N1339" s="59"/>
      <c r="O1339" s="61"/>
      <c r="P1339" s="55"/>
      <c r="Q1339" s="57"/>
      <c r="R1339" s="62"/>
      <c r="T1339" s="63"/>
      <c r="U1339" s="123">
        <f>([1]!Contratacion2023[[#This Row],[FECHA FINALIZACION INICIAL]]-[1]!Contratacion2023[[#This Row],[FECHA DE INICIO (SECOP)]])/30</f>
        <v>0</v>
      </c>
      <c r="V1339" s="64"/>
      <c r="W1339" s="27"/>
      <c r="X1339" s="65"/>
      <c r="Y1339" s="65"/>
      <c r="Z1339" s="66"/>
      <c r="AA1339" s="67"/>
      <c r="AB1339" s="67"/>
      <c r="AC1339" s="68"/>
      <c r="AD1339" s="67"/>
      <c r="AE1339" s="72"/>
      <c r="AF1339" s="34"/>
      <c r="AG1339" s="69"/>
      <c r="AH1339" s="37"/>
      <c r="AI1339" s="37"/>
      <c r="AJ1339" s="37"/>
      <c r="AM1339" s="38"/>
      <c r="AN1339" s="38"/>
      <c r="AO1339" s="38"/>
      <c r="AQ1339" s="145"/>
      <c r="AR1339" s="72"/>
      <c r="AS1339" s="145"/>
      <c r="AX1339" s="75">
        <f>IF([1]!Contratacion2023[[#This Row],[ADICIÓN/PRÓRROGA]]="NO","N/A",[1]!Contratacion2023[[#This Row],[FECHA FIN PRORROGA]])</f>
        <v>0</v>
      </c>
      <c r="BB1339" s="283"/>
      <c r="BE1339" s="64">
        <f>[1]!Contratacion2023[[#This Row],[VALOR TOTAL DEL CONTRATO]]-[1]!Contratacion2023[[#This Row],[VALOR VIGENTE]]</f>
        <v>0</v>
      </c>
      <c r="BJ1339" s="51"/>
      <c r="BL1339" s="73"/>
      <c r="BM1339" s="51"/>
    </row>
    <row r="1340" spans="1:65" x14ac:dyDescent="0.25">
      <c r="A1340" s="53"/>
      <c r="H1340" s="203"/>
      <c r="I1340" s="57"/>
      <c r="K1340" s="58"/>
      <c r="L1340" s="59"/>
      <c r="N1340" s="59"/>
      <c r="O1340" s="61"/>
      <c r="P1340" s="55"/>
      <c r="Q1340" s="57"/>
      <c r="R1340" s="62"/>
      <c r="T1340" s="63"/>
      <c r="U1340" s="123">
        <f>([1]!Contratacion2023[[#This Row],[FECHA FINALIZACION INICIAL]]-[1]!Contratacion2023[[#This Row],[FECHA DE INICIO (SECOP)]])/30</f>
        <v>0</v>
      </c>
      <c r="V1340" s="64"/>
      <c r="W1340" s="27"/>
      <c r="X1340" s="65"/>
      <c r="Y1340" s="65"/>
      <c r="Z1340" s="66"/>
      <c r="AA1340" s="67"/>
      <c r="AB1340" s="67"/>
      <c r="AC1340" s="68"/>
      <c r="AD1340" s="67"/>
      <c r="AE1340" s="72"/>
      <c r="AF1340" s="34"/>
      <c r="AG1340" s="69"/>
      <c r="AH1340" s="37"/>
      <c r="AI1340" s="37"/>
      <c r="AJ1340" s="37"/>
      <c r="AM1340" s="38"/>
      <c r="AN1340" s="38"/>
      <c r="AO1340" s="38"/>
      <c r="AQ1340" s="145"/>
      <c r="AR1340" s="72"/>
      <c r="AS1340" s="145"/>
      <c r="AX1340" s="75">
        <f>IF([1]!Contratacion2023[[#This Row],[ADICIÓN/PRÓRROGA]]="NO","N/A",[1]!Contratacion2023[[#This Row],[FECHA FIN PRORROGA]])</f>
        <v>0</v>
      </c>
      <c r="BB1340" s="283"/>
      <c r="BE1340" s="64">
        <f>[1]!Contratacion2023[[#This Row],[VALOR TOTAL DEL CONTRATO]]-[1]!Contratacion2023[[#This Row],[VALOR VIGENTE]]</f>
        <v>0</v>
      </c>
      <c r="BJ1340" s="51"/>
      <c r="BL1340" s="73"/>
      <c r="BM1340" s="51"/>
    </row>
    <row r="1341" spans="1:65" x14ac:dyDescent="0.25">
      <c r="A1341" s="53"/>
      <c r="H1341" s="203"/>
      <c r="I1341" s="57"/>
      <c r="K1341" s="58"/>
      <c r="L1341" s="59"/>
      <c r="N1341" s="59"/>
      <c r="O1341" s="61"/>
      <c r="P1341" s="55"/>
      <c r="Q1341" s="57"/>
      <c r="R1341" s="62"/>
      <c r="T1341" s="63"/>
      <c r="U1341" s="123">
        <f>([1]!Contratacion2023[[#This Row],[FECHA FINALIZACION INICIAL]]-[1]!Contratacion2023[[#This Row],[FECHA DE INICIO (SECOP)]])/30</f>
        <v>0</v>
      </c>
      <c r="V1341" s="64"/>
      <c r="W1341" s="27"/>
      <c r="X1341" s="65"/>
      <c r="Y1341" s="65"/>
      <c r="Z1341" s="66"/>
      <c r="AA1341" s="67"/>
      <c r="AB1341" s="67"/>
      <c r="AC1341" s="68"/>
      <c r="AD1341" s="67"/>
      <c r="AE1341" s="72"/>
      <c r="AF1341" s="34"/>
      <c r="AG1341" s="69"/>
      <c r="AH1341" s="37"/>
      <c r="AI1341" s="37"/>
      <c r="AJ1341" s="37"/>
      <c r="AM1341" s="38"/>
      <c r="AN1341" s="38"/>
      <c r="AO1341" s="38"/>
      <c r="AQ1341" s="145"/>
      <c r="AR1341" s="72"/>
      <c r="AS1341" s="145"/>
      <c r="AX1341" s="75">
        <f>IF([1]!Contratacion2023[[#This Row],[ADICIÓN/PRÓRROGA]]="NO","N/A",[1]!Contratacion2023[[#This Row],[FECHA FIN PRORROGA]])</f>
        <v>0</v>
      </c>
      <c r="BB1341" s="283"/>
      <c r="BE1341" s="64">
        <f>[1]!Contratacion2023[[#This Row],[VALOR TOTAL DEL CONTRATO]]-[1]!Contratacion2023[[#This Row],[VALOR VIGENTE]]</f>
        <v>0</v>
      </c>
      <c r="BJ1341" s="51"/>
      <c r="BL1341" s="73"/>
      <c r="BM1341" s="51"/>
    </row>
    <row r="1342" spans="1:65" x14ac:dyDescent="0.25">
      <c r="A1342" s="53"/>
      <c r="H1342" s="203"/>
      <c r="I1342" s="57"/>
      <c r="K1342" s="58"/>
      <c r="L1342" s="59"/>
      <c r="N1342" s="59"/>
      <c r="O1342" s="61"/>
      <c r="P1342" s="55"/>
      <c r="Q1342" s="57"/>
      <c r="R1342" s="62"/>
      <c r="T1342" s="63"/>
      <c r="U1342" s="123">
        <f>([1]!Contratacion2023[[#This Row],[FECHA FINALIZACION INICIAL]]-[1]!Contratacion2023[[#This Row],[FECHA DE INICIO (SECOP)]])/30</f>
        <v>0</v>
      </c>
      <c r="V1342" s="64"/>
      <c r="W1342" s="27"/>
      <c r="X1342" s="65"/>
      <c r="Y1342" s="65"/>
      <c r="Z1342" s="66"/>
      <c r="AA1342" s="67"/>
      <c r="AB1342" s="67"/>
      <c r="AC1342" s="68"/>
      <c r="AD1342" s="67"/>
      <c r="AE1342" s="72"/>
      <c r="AF1342" s="34"/>
      <c r="AG1342" s="69"/>
      <c r="AH1342" s="37"/>
      <c r="AI1342" s="37"/>
      <c r="AJ1342" s="37"/>
      <c r="AM1342" s="38"/>
      <c r="AN1342" s="38"/>
      <c r="AO1342" s="38"/>
      <c r="AQ1342" s="145"/>
      <c r="AR1342" s="72"/>
      <c r="AS1342" s="145"/>
      <c r="AX1342" s="75">
        <f>IF([1]!Contratacion2023[[#This Row],[ADICIÓN/PRÓRROGA]]="NO","N/A",[1]!Contratacion2023[[#This Row],[FECHA FIN PRORROGA]])</f>
        <v>0</v>
      </c>
      <c r="BB1342" s="283"/>
      <c r="BE1342" s="64">
        <f>[1]!Contratacion2023[[#This Row],[VALOR TOTAL DEL CONTRATO]]-[1]!Contratacion2023[[#This Row],[VALOR VIGENTE]]</f>
        <v>0</v>
      </c>
      <c r="BJ1342" s="51"/>
      <c r="BL1342" s="73"/>
      <c r="BM1342" s="51"/>
    </row>
    <row r="1343" spans="1:65" x14ac:dyDescent="0.25">
      <c r="A1343" s="53"/>
      <c r="H1343" s="203"/>
      <c r="I1343" s="57"/>
      <c r="K1343" s="58"/>
      <c r="L1343" s="59"/>
      <c r="N1343" s="59"/>
      <c r="O1343" s="61"/>
      <c r="P1343" s="55"/>
      <c r="Q1343" s="57"/>
      <c r="R1343" s="62"/>
      <c r="T1343" s="63"/>
      <c r="U1343" s="123">
        <f>([1]!Contratacion2023[[#This Row],[FECHA FINALIZACION INICIAL]]-[1]!Contratacion2023[[#This Row],[FECHA DE INICIO (SECOP)]])/30</f>
        <v>0</v>
      </c>
      <c r="V1343" s="64"/>
      <c r="W1343" s="27"/>
      <c r="X1343" s="65"/>
      <c r="Y1343" s="65"/>
      <c r="Z1343" s="66"/>
      <c r="AA1343" s="67"/>
      <c r="AB1343" s="67"/>
      <c r="AC1343" s="68"/>
      <c r="AD1343" s="67"/>
      <c r="AE1343" s="72"/>
      <c r="AF1343" s="34"/>
      <c r="AG1343" s="69"/>
      <c r="AH1343" s="37"/>
      <c r="AI1343" s="37"/>
      <c r="AJ1343" s="37"/>
      <c r="AM1343" s="38"/>
      <c r="AN1343" s="38"/>
      <c r="AO1343" s="38"/>
      <c r="AQ1343" s="145"/>
      <c r="AR1343" s="72"/>
      <c r="AS1343" s="145"/>
      <c r="AX1343" s="75">
        <f>IF([1]!Contratacion2023[[#This Row],[ADICIÓN/PRÓRROGA]]="NO","N/A",[1]!Contratacion2023[[#This Row],[FECHA FIN PRORROGA]])</f>
        <v>0</v>
      </c>
      <c r="BB1343" s="283"/>
      <c r="BE1343" s="64">
        <f>[1]!Contratacion2023[[#This Row],[VALOR TOTAL DEL CONTRATO]]-[1]!Contratacion2023[[#This Row],[VALOR VIGENTE]]</f>
        <v>0</v>
      </c>
      <c r="BJ1343" s="51"/>
      <c r="BL1343" s="73"/>
      <c r="BM1343" s="51"/>
    </row>
    <row r="1344" spans="1:65" x14ac:dyDescent="0.25">
      <c r="A1344" s="53"/>
      <c r="H1344" s="203"/>
      <c r="I1344" s="57"/>
      <c r="K1344" s="58"/>
      <c r="L1344" s="59"/>
      <c r="N1344" s="59"/>
      <c r="O1344" s="61"/>
      <c r="P1344" s="55"/>
      <c r="Q1344" s="57"/>
      <c r="R1344" s="62"/>
      <c r="T1344" s="63"/>
      <c r="U1344" s="123">
        <f>([1]!Contratacion2023[[#This Row],[FECHA FINALIZACION INICIAL]]-[1]!Contratacion2023[[#This Row],[FECHA DE INICIO (SECOP)]])/30</f>
        <v>0</v>
      </c>
      <c r="V1344" s="64"/>
      <c r="W1344" s="27"/>
      <c r="X1344" s="65"/>
      <c r="Y1344" s="65"/>
      <c r="Z1344" s="66"/>
      <c r="AA1344" s="67"/>
      <c r="AB1344" s="67"/>
      <c r="AC1344" s="68"/>
      <c r="AD1344" s="67"/>
      <c r="AE1344" s="72"/>
      <c r="AF1344" s="34"/>
      <c r="AG1344" s="69"/>
      <c r="AH1344" s="37"/>
      <c r="AI1344" s="37"/>
      <c r="AJ1344" s="37"/>
      <c r="AM1344" s="38"/>
      <c r="AN1344" s="38"/>
      <c r="AO1344" s="38"/>
      <c r="AQ1344" s="145"/>
      <c r="AR1344" s="72"/>
      <c r="AS1344" s="145"/>
      <c r="AX1344" s="75">
        <f>IF([1]!Contratacion2023[[#This Row],[ADICIÓN/PRÓRROGA]]="NO","N/A",[1]!Contratacion2023[[#This Row],[FECHA FIN PRORROGA]])</f>
        <v>0</v>
      </c>
      <c r="BB1344" s="283"/>
      <c r="BE1344" s="64">
        <f>[1]!Contratacion2023[[#This Row],[VALOR TOTAL DEL CONTRATO]]-[1]!Contratacion2023[[#This Row],[VALOR VIGENTE]]</f>
        <v>0</v>
      </c>
      <c r="BJ1344" s="51"/>
      <c r="BL1344" s="73"/>
      <c r="BM1344" s="51"/>
    </row>
    <row r="1345" spans="1:65" x14ac:dyDescent="0.25">
      <c r="A1345" s="53"/>
      <c r="H1345" s="203"/>
      <c r="I1345" s="57"/>
      <c r="K1345" s="58"/>
      <c r="L1345" s="59"/>
      <c r="N1345" s="59"/>
      <c r="O1345" s="61"/>
      <c r="P1345" s="55"/>
      <c r="Q1345" s="57"/>
      <c r="R1345" s="62"/>
      <c r="T1345" s="63"/>
      <c r="U1345" s="123">
        <f>([1]!Contratacion2023[[#This Row],[FECHA FINALIZACION INICIAL]]-[1]!Contratacion2023[[#This Row],[FECHA DE INICIO (SECOP)]])/30</f>
        <v>0</v>
      </c>
      <c r="V1345" s="64"/>
      <c r="W1345" s="27"/>
      <c r="X1345" s="65"/>
      <c r="Y1345" s="65"/>
      <c r="Z1345" s="66"/>
      <c r="AA1345" s="67"/>
      <c r="AB1345" s="67"/>
      <c r="AC1345" s="68"/>
      <c r="AD1345" s="67"/>
      <c r="AE1345" s="72"/>
      <c r="AF1345" s="34"/>
      <c r="AG1345" s="69"/>
      <c r="AH1345" s="37"/>
      <c r="AI1345" s="37"/>
      <c r="AJ1345" s="37"/>
      <c r="AM1345" s="38"/>
      <c r="AN1345" s="38"/>
      <c r="AO1345" s="38"/>
      <c r="AQ1345" s="145"/>
      <c r="AR1345" s="72"/>
      <c r="AS1345" s="145"/>
      <c r="AX1345" s="75">
        <f>IF([1]!Contratacion2023[[#This Row],[ADICIÓN/PRÓRROGA]]="NO","N/A",[1]!Contratacion2023[[#This Row],[FECHA FIN PRORROGA]])</f>
        <v>0</v>
      </c>
      <c r="BB1345" s="283"/>
      <c r="BE1345" s="64">
        <f>[1]!Contratacion2023[[#This Row],[VALOR TOTAL DEL CONTRATO]]-[1]!Contratacion2023[[#This Row],[VALOR VIGENTE]]</f>
        <v>0</v>
      </c>
      <c r="BJ1345" s="51"/>
      <c r="BL1345" s="73"/>
      <c r="BM1345" s="51"/>
    </row>
    <row r="1346" spans="1:65" x14ac:dyDescent="0.25">
      <c r="A1346" s="53"/>
      <c r="H1346" s="203"/>
      <c r="I1346" s="57"/>
      <c r="K1346" s="58"/>
      <c r="L1346" s="59"/>
      <c r="N1346" s="59"/>
      <c r="O1346" s="61"/>
      <c r="P1346" s="55"/>
      <c r="Q1346" s="57"/>
      <c r="R1346" s="62"/>
      <c r="T1346" s="63"/>
      <c r="U1346" s="123">
        <f>([1]!Contratacion2023[[#This Row],[FECHA FINALIZACION INICIAL]]-[1]!Contratacion2023[[#This Row],[FECHA DE INICIO (SECOP)]])/30</f>
        <v>0</v>
      </c>
      <c r="V1346" s="64"/>
      <c r="W1346" s="27"/>
      <c r="X1346" s="65"/>
      <c r="Y1346" s="65"/>
      <c r="Z1346" s="66"/>
      <c r="AA1346" s="67"/>
      <c r="AB1346" s="67"/>
      <c r="AC1346" s="68"/>
      <c r="AD1346" s="67"/>
      <c r="AE1346" s="72"/>
      <c r="AF1346" s="34"/>
      <c r="AG1346" s="69"/>
      <c r="AH1346" s="37"/>
      <c r="AI1346" s="37"/>
      <c r="AJ1346" s="37"/>
      <c r="AM1346" s="38"/>
      <c r="AN1346" s="38"/>
      <c r="AO1346" s="38"/>
      <c r="AQ1346" s="145"/>
      <c r="AR1346" s="72"/>
      <c r="AS1346" s="145"/>
      <c r="AX1346" s="75">
        <f>IF([1]!Contratacion2023[[#This Row],[ADICIÓN/PRÓRROGA]]="NO","N/A",[1]!Contratacion2023[[#This Row],[FECHA FIN PRORROGA]])</f>
        <v>0</v>
      </c>
      <c r="BB1346" s="283"/>
      <c r="BE1346" s="64">
        <f>[1]!Contratacion2023[[#This Row],[VALOR TOTAL DEL CONTRATO]]-[1]!Contratacion2023[[#This Row],[VALOR VIGENTE]]</f>
        <v>0</v>
      </c>
      <c r="BJ1346" s="51"/>
      <c r="BL1346" s="73"/>
      <c r="BM1346" s="51"/>
    </row>
    <row r="1347" spans="1:65" x14ac:dyDescent="0.25">
      <c r="A1347" s="53"/>
      <c r="H1347" s="203"/>
      <c r="I1347" s="57"/>
      <c r="K1347" s="58"/>
      <c r="L1347" s="59"/>
      <c r="N1347" s="59"/>
      <c r="O1347" s="61"/>
      <c r="P1347" s="55"/>
      <c r="Q1347" s="57"/>
      <c r="R1347" s="62"/>
      <c r="T1347" s="63"/>
      <c r="U1347" s="123">
        <f>([1]!Contratacion2023[[#This Row],[FECHA FINALIZACION INICIAL]]-[1]!Contratacion2023[[#This Row],[FECHA DE INICIO (SECOP)]])/30</f>
        <v>0</v>
      </c>
      <c r="V1347" s="64"/>
      <c r="W1347" s="27"/>
      <c r="X1347" s="65"/>
      <c r="Y1347" s="65"/>
      <c r="Z1347" s="66"/>
      <c r="AA1347" s="67"/>
      <c r="AB1347" s="67"/>
      <c r="AC1347" s="68"/>
      <c r="AD1347" s="67"/>
      <c r="AE1347" s="72"/>
      <c r="AF1347" s="34"/>
      <c r="AG1347" s="69"/>
      <c r="AH1347" s="37"/>
      <c r="AI1347" s="37"/>
      <c r="AJ1347" s="37"/>
      <c r="AM1347" s="38"/>
      <c r="AN1347" s="38"/>
      <c r="AO1347" s="38"/>
      <c r="AQ1347" s="145"/>
      <c r="AR1347" s="72"/>
      <c r="AS1347" s="145"/>
      <c r="AX1347" s="75">
        <f>IF([1]!Contratacion2023[[#This Row],[ADICIÓN/PRÓRROGA]]="NO","N/A",[1]!Contratacion2023[[#This Row],[FECHA FIN PRORROGA]])</f>
        <v>0</v>
      </c>
      <c r="BB1347" s="283"/>
      <c r="BE1347" s="64">
        <f>[1]!Contratacion2023[[#This Row],[VALOR TOTAL DEL CONTRATO]]-[1]!Contratacion2023[[#This Row],[VALOR VIGENTE]]</f>
        <v>0</v>
      </c>
      <c r="BJ1347" s="51"/>
      <c r="BL1347" s="73"/>
      <c r="BM1347" s="51"/>
    </row>
    <row r="1348" spans="1:65" x14ac:dyDescent="0.25">
      <c r="A1348" s="53"/>
      <c r="H1348" s="203"/>
      <c r="I1348" s="57"/>
      <c r="K1348" s="58"/>
      <c r="L1348" s="59"/>
      <c r="N1348" s="59"/>
      <c r="O1348" s="61"/>
      <c r="P1348" s="55"/>
      <c r="Q1348" s="57"/>
      <c r="R1348" s="62"/>
      <c r="T1348" s="63"/>
      <c r="U1348" s="123">
        <f>([1]!Contratacion2023[[#This Row],[FECHA FINALIZACION INICIAL]]-[1]!Contratacion2023[[#This Row],[FECHA DE INICIO (SECOP)]])/30</f>
        <v>0</v>
      </c>
      <c r="V1348" s="64"/>
      <c r="W1348" s="27"/>
      <c r="X1348" s="65"/>
      <c r="Y1348" s="65"/>
      <c r="Z1348" s="66"/>
      <c r="AA1348" s="67"/>
      <c r="AB1348" s="67"/>
      <c r="AC1348" s="68"/>
      <c r="AD1348" s="67"/>
      <c r="AE1348" s="72"/>
      <c r="AF1348" s="34"/>
      <c r="AG1348" s="69"/>
      <c r="AH1348" s="37"/>
      <c r="AI1348" s="37"/>
      <c r="AJ1348" s="37"/>
      <c r="AM1348" s="38"/>
      <c r="AN1348" s="38"/>
      <c r="AO1348" s="38"/>
      <c r="AQ1348" s="145"/>
      <c r="AR1348" s="72"/>
      <c r="AS1348" s="145"/>
      <c r="AX1348" s="75">
        <f>IF([1]!Contratacion2023[[#This Row],[ADICIÓN/PRÓRROGA]]="NO","N/A",[1]!Contratacion2023[[#This Row],[FECHA FIN PRORROGA]])</f>
        <v>0</v>
      </c>
      <c r="BB1348" s="283"/>
      <c r="BE1348" s="64">
        <f>[1]!Contratacion2023[[#This Row],[VALOR TOTAL DEL CONTRATO]]-[1]!Contratacion2023[[#This Row],[VALOR VIGENTE]]</f>
        <v>0</v>
      </c>
      <c r="BJ1348" s="51"/>
      <c r="BL1348" s="73"/>
      <c r="BM1348" s="51"/>
    </row>
    <row r="1349" spans="1:65" x14ac:dyDescent="0.25">
      <c r="A1349" s="53"/>
      <c r="H1349" s="203"/>
      <c r="I1349" s="57"/>
      <c r="K1349" s="58"/>
      <c r="L1349" s="59"/>
      <c r="N1349" s="59"/>
      <c r="O1349" s="61"/>
      <c r="P1349" s="55"/>
      <c r="Q1349" s="57"/>
      <c r="R1349" s="62"/>
      <c r="T1349" s="63"/>
      <c r="U1349" s="123">
        <f>([1]!Contratacion2023[[#This Row],[FECHA FINALIZACION INICIAL]]-[1]!Contratacion2023[[#This Row],[FECHA DE INICIO (SECOP)]])/30</f>
        <v>0</v>
      </c>
      <c r="V1349" s="64"/>
      <c r="W1349" s="27"/>
      <c r="X1349" s="65"/>
      <c r="Y1349" s="65"/>
      <c r="Z1349" s="66"/>
      <c r="AA1349" s="67"/>
      <c r="AB1349" s="67"/>
      <c r="AC1349" s="68"/>
      <c r="AD1349" s="67"/>
      <c r="AE1349" s="72"/>
      <c r="AF1349" s="34"/>
      <c r="AG1349" s="69"/>
      <c r="AH1349" s="37"/>
      <c r="AI1349" s="37"/>
      <c r="AJ1349" s="37"/>
      <c r="AM1349" s="38"/>
      <c r="AN1349" s="38"/>
      <c r="AO1349" s="38"/>
      <c r="AQ1349" s="145"/>
      <c r="AR1349" s="72"/>
      <c r="AS1349" s="145"/>
      <c r="AX1349" s="75">
        <f>IF([1]!Contratacion2023[[#This Row],[ADICIÓN/PRÓRROGA]]="NO","N/A",[1]!Contratacion2023[[#This Row],[FECHA FIN PRORROGA]])</f>
        <v>0</v>
      </c>
      <c r="BB1349" s="283"/>
      <c r="BE1349" s="64">
        <f>[1]!Contratacion2023[[#This Row],[VALOR TOTAL DEL CONTRATO]]-[1]!Contratacion2023[[#This Row],[VALOR VIGENTE]]</f>
        <v>0</v>
      </c>
      <c r="BJ1349" s="51"/>
      <c r="BL1349" s="73"/>
      <c r="BM1349" s="51"/>
    </row>
    <row r="1350" spans="1:65" x14ac:dyDescent="0.25">
      <c r="A1350" s="53"/>
      <c r="H1350" s="203"/>
      <c r="I1350" s="57"/>
      <c r="K1350" s="58"/>
      <c r="L1350" s="59"/>
      <c r="N1350" s="59"/>
      <c r="O1350" s="61"/>
      <c r="P1350" s="55"/>
      <c r="Q1350" s="57"/>
      <c r="R1350" s="62"/>
      <c r="T1350" s="63"/>
      <c r="U1350" s="123">
        <f>([1]!Contratacion2023[[#This Row],[FECHA FINALIZACION INICIAL]]-[1]!Contratacion2023[[#This Row],[FECHA DE INICIO (SECOP)]])/30</f>
        <v>0</v>
      </c>
      <c r="V1350" s="64"/>
      <c r="W1350" s="27"/>
      <c r="X1350" s="65"/>
      <c r="Y1350" s="65"/>
      <c r="Z1350" s="66"/>
      <c r="AA1350" s="67"/>
      <c r="AB1350" s="67"/>
      <c r="AC1350" s="68"/>
      <c r="AD1350" s="67"/>
      <c r="AE1350" s="72"/>
      <c r="AF1350" s="34"/>
      <c r="AG1350" s="69"/>
      <c r="AH1350" s="37"/>
      <c r="AI1350" s="37"/>
      <c r="AJ1350" s="37"/>
      <c r="AM1350" s="38"/>
      <c r="AN1350" s="38"/>
      <c r="AO1350" s="38"/>
      <c r="AQ1350" s="145"/>
      <c r="AR1350" s="72"/>
      <c r="AS1350" s="145"/>
      <c r="AX1350" s="75">
        <f>IF([1]!Contratacion2023[[#This Row],[ADICIÓN/PRÓRROGA]]="NO","N/A",[1]!Contratacion2023[[#This Row],[FECHA FIN PRORROGA]])</f>
        <v>0</v>
      </c>
      <c r="BB1350" s="283"/>
      <c r="BE1350" s="64">
        <f>[1]!Contratacion2023[[#This Row],[VALOR TOTAL DEL CONTRATO]]-[1]!Contratacion2023[[#This Row],[VALOR VIGENTE]]</f>
        <v>0</v>
      </c>
      <c r="BJ1350" s="51"/>
      <c r="BL1350" s="73"/>
      <c r="BM1350" s="51"/>
    </row>
    <row r="1351" spans="1:65" x14ac:dyDescent="0.25">
      <c r="A1351" s="53"/>
      <c r="H1351" s="203"/>
      <c r="I1351" s="57"/>
      <c r="K1351" s="58"/>
      <c r="L1351" s="59"/>
      <c r="N1351" s="59"/>
      <c r="O1351" s="61"/>
      <c r="P1351" s="55"/>
      <c r="Q1351" s="57"/>
      <c r="R1351" s="62"/>
      <c r="T1351" s="63"/>
      <c r="U1351" s="123">
        <f>([1]!Contratacion2023[[#This Row],[FECHA FINALIZACION INICIAL]]-[1]!Contratacion2023[[#This Row],[FECHA DE INICIO (SECOP)]])/30</f>
        <v>0</v>
      </c>
      <c r="V1351" s="64"/>
      <c r="W1351" s="27"/>
      <c r="X1351" s="65"/>
      <c r="Y1351" s="65"/>
      <c r="Z1351" s="66"/>
      <c r="AA1351" s="67"/>
      <c r="AB1351" s="67"/>
      <c r="AC1351" s="68"/>
      <c r="AD1351" s="67"/>
      <c r="AE1351" s="72"/>
      <c r="AF1351" s="34"/>
      <c r="AG1351" s="69"/>
      <c r="AH1351" s="37"/>
      <c r="AI1351" s="37"/>
      <c r="AJ1351" s="37"/>
      <c r="AM1351" s="38"/>
      <c r="AN1351" s="38"/>
      <c r="AO1351" s="38"/>
      <c r="AQ1351" s="145"/>
      <c r="AR1351" s="72"/>
      <c r="AS1351" s="145"/>
      <c r="AX1351" s="75">
        <f>IF([1]!Contratacion2023[[#This Row],[ADICIÓN/PRÓRROGA]]="NO","N/A",[1]!Contratacion2023[[#This Row],[FECHA FIN PRORROGA]])</f>
        <v>0</v>
      </c>
      <c r="BB1351" s="283"/>
      <c r="BE1351" s="64">
        <f>[1]!Contratacion2023[[#This Row],[VALOR TOTAL DEL CONTRATO]]-[1]!Contratacion2023[[#This Row],[VALOR VIGENTE]]</f>
        <v>0</v>
      </c>
      <c r="BJ1351" s="51"/>
      <c r="BL1351" s="73"/>
      <c r="BM1351" s="51"/>
    </row>
    <row r="1352" spans="1:65" x14ac:dyDescent="0.25">
      <c r="A1352" s="53"/>
      <c r="H1352" s="203"/>
      <c r="I1352" s="57"/>
      <c r="K1352" s="58"/>
      <c r="L1352" s="59"/>
      <c r="N1352" s="59"/>
      <c r="O1352" s="61"/>
      <c r="P1352" s="55"/>
      <c r="Q1352" s="57"/>
      <c r="R1352" s="62"/>
      <c r="T1352" s="63"/>
      <c r="U1352" s="123">
        <f>([1]!Contratacion2023[[#This Row],[FECHA FINALIZACION INICIAL]]-[1]!Contratacion2023[[#This Row],[FECHA DE INICIO (SECOP)]])/30</f>
        <v>0</v>
      </c>
      <c r="V1352" s="64"/>
      <c r="W1352" s="27"/>
      <c r="X1352" s="65"/>
      <c r="Y1352" s="65"/>
      <c r="Z1352" s="66"/>
      <c r="AA1352" s="67"/>
      <c r="AB1352" s="67"/>
      <c r="AC1352" s="68"/>
      <c r="AD1352" s="67"/>
      <c r="AE1352" s="72"/>
      <c r="AF1352" s="34"/>
      <c r="AG1352" s="69"/>
      <c r="AH1352" s="37"/>
      <c r="AI1352" s="37"/>
      <c r="AJ1352" s="37"/>
      <c r="AM1352" s="38"/>
      <c r="AN1352" s="38"/>
      <c r="AO1352" s="38"/>
      <c r="AQ1352" s="145"/>
      <c r="AR1352" s="72"/>
      <c r="AS1352" s="145"/>
      <c r="AX1352" s="75">
        <f>IF([1]!Contratacion2023[[#This Row],[ADICIÓN/PRÓRROGA]]="NO","N/A",[1]!Contratacion2023[[#This Row],[FECHA FIN PRORROGA]])</f>
        <v>0</v>
      </c>
      <c r="BB1352" s="283"/>
      <c r="BE1352" s="64">
        <f>[1]!Contratacion2023[[#This Row],[VALOR TOTAL DEL CONTRATO]]-[1]!Contratacion2023[[#This Row],[VALOR VIGENTE]]</f>
        <v>0</v>
      </c>
      <c r="BJ1352" s="51"/>
      <c r="BL1352" s="73"/>
      <c r="BM1352" s="51"/>
    </row>
    <row r="1353" spans="1:65" x14ac:dyDescent="0.25">
      <c r="A1353" s="53"/>
      <c r="H1353" s="203"/>
      <c r="I1353" s="57"/>
      <c r="K1353" s="58"/>
      <c r="L1353" s="59"/>
      <c r="N1353" s="59"/>
      <c r="O1353" s="61"/>
      <c r="P1353" s="55"/>
      <c r="Q1353" s="57"/>
      <c r="R1353" s="62"/>
      <c r="T1353" s="63"/>
      <c r="U1353" s="123">
        <f>([1]!Contratacion2023[[#This Row],[FECHA FINALIZACION INICIAL]]-[1]!Contratacion2023[[#This Row],[FECHA DE INICIO (SECOP)]])/30</f>
        <v>0</v>
      </c>
      <c r="V1353" s="64"/>
      <c r="W1353" s="27"/>
      <c r="X1353" s="65"/>
      <c r="Y1353" s="65"/>
      <c r="Z1353" s="66"/>
      <c r="AA1353" s="67"/>
      <c r="AB1353" s="67"/>
      <c r="AC1353" s="68"/>
      <c r="AD1353" s="67"/>
      <c r="AE1353" s="72"/>
      <c r="AF1353" s="34"/>
      <c r="AG1353" s="69"/>
      <c r="AH1353" s="37"/>
      <c r="AI1353" s="37"/>
      <c r="AJ1353" s="37"/>
      <c r="AM1353" s="38"/>
      <c r="AN1353" s="38"/>
      <c r="AO1353" s="38"/>
      <c r="AQ1353" s="145"/>
      <c r="AR1353" s="72"/>
      <c r="AS1353" s="145"/>
      <c r="AX1353" s="75">
        <f>IF([1]!Contratacion2023[[#This Row],[ADICIÓN/PRÓRROGA]]="NO","N/A",[1]!Contratacion2023[[#This Row],[FECHA FIN PRORROGA]])</f>
        <v>0</v>
      </c>
      <c r="BB1353" s="283"/>
      <c r="BE1353" s="64">
        <f>[1]!Contratacion2023[[#This Row],[VALOR TOTAL DEL CONTRATO]]-[1]!Contratacion2023[[#This Row],[VALOR VIGENTE]]</f>
        <v>0</v>
      </c>
      <c r="BJ1353" s="51"/>
      <c r="BL1353" s="73"/>
      <c r="BM1353" s="51"/>
    </row>
    <row r="1354" spans="1:65" x14ac:dyDescent="0.25">
      <c r="A1354" s="53"/>
      <c r="H1354" s="203"/>
      <c r="I1354" s="57"/>
      <c r="K1354" s="58"/>
      <c r="L1354" s="59"/>
      <c r="N1354" s="59"/>
      <c r="O1354" s="61"/>
      <c r="P1354" s="55"/>
      <c r="Q1354" s="57"/>
      <c r="R1354" s="62"/>
      <c r="T1354" s="63"/>
      <c r="U1354" s="123">
        <f>([1]!Contratacion2023[[#This Row],[FECHA FINALIZACION INICIAL]]-[1]!Contratacion2023[[#This Row],[FECHA DE INICIO (SECOP)]])/30</f>
        <v>0</v>
      </c>
      <c r="V1354" s="64"/>
      <c r="W1354" s="27"/>
      <c r="X1354" s="65"/>
      <c r="Y1354" s="65"/>
      <c r="Z1354" s="66"/>
      <c r="AA1354" s="67"/>
      <c r="AB1354" s="67"/>
      <c r="AC1354" s="68"/>
      <c r="AD1354" s="67"/>
      <c r="AE1354" s="72"/>
      <c r="AF1354" s="34"/>
      <c r="AG1354" s="69"/>
      <c r="AH1354" s="37"/>
      <c r="AI1354" s="37"/>
      <c r="AJ1354" s="37"/>
      <c r="AM1354" s="38"/>
      <c r="AN1354" s="38"/>
      <c r="AO1354" s="38"/>
      <c r="AQ1354" s="145"/>
      <c r="AR1354" s="72"/>
      <c r="AS1354" s="145"/>
      <c r="AX1354" s="75">
        <f>IF([1]!Contratacion2023[[#This Row],[ADICIÓN/PRÓRROGA]]="NO","N/A",[1]!Contratacion2023[[#This Row],[FECHA FIN PRORROGA]])</f>
        <v>0</v>
      </c>
      <c r="BB1354" s="283"/>
      <c r="BE1354" s="64">
        <f>[1]!Contratacion2023[[#This Row],[VALOR TOTAL DEL CONTRATO]]-[1]!Contratacion2023[[#This Row],[VALOR VIGENTE]]</f>
        <v>0</v>
      </c>
      <c r="BJ1354" s="51"/>
      <c r="BL1354" s="73"/>
      <c r="BM1354" s="51"/>
    </row>
    <row r="1355" spans="1:65" x14ac:dyDescent="0.25">
      <c r="A1355" s="53"/>
      <c r="H1355" s="203"/>
      <c r="I1355" s="57"/>
      <c r="K1355" s="58"/>
      <c r="L1355" s="59"/>
      <c r="N1355" s="59"/>
      <c r="O1355" s="61"/>
      <c r="P1355" s="55"/>
      <c r="Q1355" s="57"/>
      <c r="R1355" s="62"/>
      <c r="T1355" s="63"/>
      <c r="U1355" s="123">
        <f>([1]!Contratacion2023[[#This Row],[FECHA FINALIZACION INICIAL]]-[1]!Contratacion2023[[#This Row],[FECHA DE INICIO (SECOP)]])/30</f>
        <v>0</v>
      </c>
      <c r="V1355" s="64"/>
      <c r="W1355" s="27"/>
      <c r="X1355" s="65"/>
      <c r="Y1355" s="65"/>
      <c r="Z1355" s="66"/>
      <c r="AA1355" s="67"/>
      <c r="AB1355" s="67"/>
      <c r="AC1355" s="68"/>
      <c r="AD1355" s="67"/>
      <c r="AE1355" s="72"/>
      <c r="AF1355" s="34"/>
      <c r="AG1355" s="69"/>
      <c r="AH1355" s="37"/>
      <c r="AI1355" s="37"/>
      <c r="AJ1355" s="37"/>
      <c r="AM1355" s="38"/>
      <c r="AN1355" s="38"/>
      <c r="AO1355" s="38"/>
      <c r="AQ1355" s="145"/>
      <c r="AR1355" s="72"/>
      <c r="AS1355" s="145"/>
      <c r="AX1355" s="75">
        <f>IF([1]!Contratacion2023[[#This Row],[ADICIÓN/PRÓRROGA]]="NO","N/A",[1]!Contratacion2023[[#This Row],[FECHA FIN PRORROGA]])</f>
        <v>0</v>
      </c>
      <c r="BB1355" s="283"/>
      <c r="BE1355" s="64">
        <f>[1]!Contratacion2023[[#This Row],[VALOR TOTAL DEL CONTRATO]]-[1]!Contratacion2023[[#This Row],[VALOR VIGENTE]]</f>
        <v>0</v>
      </c>
      <c r="BJ1355" s="51"/>
      <c r="BL1355" s="73"/>
      <c r="BM1355" s="51"/>
    </row>
    <row r="1356" spans="1:65" x14ac:dyDescent="0.25">
      <c r="A1356" s="53"/>
      <c r="H1356" s="203"/>
      <c r="I1356" s="57"/>
      <c r="K1356" s="58"/>
      <c r="L1356" s="59"/>
      <c r="N1356" s="59"/>
      <c r="O1356" s="61"/>
      <c r="P1356" s="55"/>
      <c r="Q1356" s="57"/>
      <c r="R1356" s="62"/>
      <c r="T1356" s="63"/>
      <c r="U1356" s="123">
        <f>([1]!Contratacion2023[[#This Row],[FECHA FINALIZACION INICIAL]]-[1]!Contratacion2023[[#This Row],[FECHA DE INICIO (SECOP)]])/30</f>
        <v>0</v>
      </c>
      <c r="V1356" s="64"/>
      <c r="W1356" s="27"/>
      <c r="X1356" s="65"/>
      <c r="Y1356" s="65"/>
      <c r="Z1356" s="66"/>
      <c r="AA1356" s="67"/>
      <c r="AB1356" s="67"/>
      <c r="AC1356" s="68"/>
      <c r="AD1356" s="67"/>
      <c r="AE1356" s="72"/>
      <c r="AF1356" s="34"/>
      <c r="AG1356" s="69"/>
      <c r="AH1356" s="37"/>
      <c r="AI1356" s="37"/>
      <c r="AJ1356" s="37"/>
      <c r="AM1356" s="38"/>
      <c r="AN1356" s="38"/>
      <c r="AO1356" s="38"/>
      <c r="AQ1356" s="145"/>
      <c r="AR1356" s="72"/>
      <c r="AS1356" s="145"/>
      <c r="AX1356" s="75">
        <f>IF([1]!Contratacion2023[[#This Row],[ADICIÓN/PRÓRROGA]]="NO","N/A",[1]!Contratacion2023[[#This Row],[FECHA FIN PRORROGA]])</f>
        <v>0</v>
      </c>
      <c r="BB1356" s="283"/>
      <c r="BE1356" s="64">
        <f>[1]!Contratacion2023[[#This Row],[VALOR TOTAL DEL CONTRATO]]-[1]!Contratacion2023[[#This Row],[VALOR VIGENTE]]</f>
        <v>0</v>
      </c>
      <c r="BJ1356" s="51"/>
      <c r="BL1356" s="73"/>
      <c r="BM1356" s="51"/>
    </row>
    <row r="1357" spans="1:65" x14ac:dyDescent="0.25">
      <c r="A1357" s="53"/>
      <c r="H1357" s="203"/>
      <c r="I1357" s="57"/>
      <c r="K1357" s="58"/>
      <c r="L1357" s="59"/>
      <c r="N1357" s="59"/>
      <c r="O1357" s="61"/>
      <c r="P1357" s="55"/>
      <c r="Q1357" s="57"/>
      <c r="R1357" s="62"/>
      <c r="T1357" s="63"/>
      <c r="U1357" s="123">
        <f>([1]!Contratacion2023[[#This Row],[FECHA FINALIZACION INICIAL]]-[1]!Contratacion2023[[#This Row],[FECHA DE INICIO (SECOP)]])/30</f>
        <v>0</v>
      </c>
      <c r="V1357" s="64"/>
      <c r="W1357" s="27"/>
      <c r="X1357" s="65"/>
      <c r="Y1357" s="65"/>
      <c r="Z1357" s="66"/>
      <c r="AA1357" s="67"/>
      <c r="AB1357" s="67"/>
      <c r="AC1357" s="68"/>
      <c r="AD1357" s="67"/>
      <c r="AE1357" s="72"/>
      <c r="AF1357" s="34"/>
      <c r="AG1357" s="69"/>
      <c r="AH1357" s="37"/>
      <c r="AI1357" s="37"/>
      <c r="AJ1357" s="37"/>
      <c r="AM1357" s="38"/>
      <c r="AN1357" s="38"/>
      <c r="AO1357" s="38"/>
      <c r="AQ1357" s="145"/>
      <c r="AR1357" s="72"/>
      <c r="AS1357" s="145"/>
      <c r="AX1357" s="75">
        <f>IF([1]!Contratacion2023[[#This Row],[ADICIÓN/PRÓRROGA]]="NO","N/A",[1]!Contratacion2023[[#This Row],[FECHA FIN PRORROGA]])</f>
        <v>0</v>
      </c>
      <c r="BB1357" s="283"/>
      <c r="BE1357" s="64">
        <f>[1]!Contratacion2023[[#This Row],[VALOR TOTAL DEL CONTRATO]]-[1]!Contratacion2023[[#This Row],[VALOR VIGENTE]]</f>
        <v>0</v>
      </c>
      <c r="BJ1357" s="51"/>
      <c r="BL1357" s="73"/>
      <c r="BM1357" s="51"/>
    </row>
    <row r="1358" spans="1:65" x14ac:dyDescent="0.25">
      <c r="A1358" s="53"/>
      <c r="H1358" s="203"/>
      <c r="I1358" s="57"/>
      <c r="K1358" s="58"/>
      <c r="L1358" s="59"/>
      <c r="N1358" s="59"/>
      <c r="O1358" s="61"/>
      <c r="P1358" s="55"/>
      <c r="Q1358" s="57"/>
      <c r="R1358" s="62"/>
      <c r="T1358" s="63"/>
      <c r="U1358" s="123">
        <f>([1]!Contratacion2023[[#This Row],[FECHA FINALIZACION INICIAL]]-[1]!Contratacion2023[[#This Row],[FECHA DE INICIO (SECOP)]])/30</f>
        <v>0</v>
      </c>
      <c r="V1358" s="64"/>
      <c r="W1358" s="27"/>
      <c r="X1358" s="65"/>
      <c r="Y1358" s="65"/>
      <c r="Z1358" s="66"/>
      <c r="AA1358" s="67"/>
      <c r="AB1358" s="67"/>
      <c r="AC1358" s="68"/>
      <c r="AD1358" s="67"/>
      <c r="AE1358" s="72"/>
      <c r="AF1358" s="34"/>
      <c r="AG1358" s="69"/>
      <c r="AH1358" s="37"/>
      <c r="AI1358" s="37"/>
      <c r="AJ1358" s="37"/>
      <c r="AM1358" s="38"/>
      <c r="AN1358" s="38"/>
      <c r="AO1358" s="38"/>
      <c r="AQ1358" s="145"/>
      <c r="AR1358" s="72"/>
      <c r="AS1358" s="145"/>
      <c r="AX1358" s="75">
        <f>IF([1]!Contratacion2023[[#This Row],[ADICIÓN/PRÓRROGA]]="NO","N/A",[1]!Contratacion2023[[#This Row],[FECHA FIN PRORROGA]])</f>
        <v>0</v>
      </c>
      <c r="BB1358" s="283"/>
      <c r="BE1358" s="64">
        <f>[1]!Contratacion2023[[#This Row],[VALOR TOTAL DEL CONTRATO]]-[1]!Contratacion2023[[#This Row],[VALOR VIGENTE]]</f>
        <v>0</v>
      </c>
      <c r="BJ1358" s="51"/>
      <c r="BL1358" s="73"/>
      <c r="BM1358" s="51"/>
    </row>
    <row r="1359" spans="1:65" x14ac:dyDescent="0.25">
      <c r="A1359" s="53"/>
      <c r="H1359" s="203"/>
      <c r="I1359" s="57"/>
      <c r="K1359" s="58"/>
      <c r="L1359" s="59"/>
      <c r="N1359" s="59"/>
      <c r="O1359" s="61"/>
      <c r="P1359" s="55"/>
      <c r="Q1359" s="57"/>
      <c r="R1359" s="62"/>
      <c r="T1359" s="63"/>
      <c r="U1359" s="123">
        <f>([1]!Contratacion2023[[#This Row],[FECHA FINALIZACION INICIAL]]-[1]!Contratacion2023[[#This Row],[FECHA DE INICIO (SECOP)]])/30</f>
        <v>0</v>
      </c>
      <c r="V1359" s="64"/>
      <c r="W1359" s="27"/>
      <c r="X1359" s="65"/>
      <c r="Y1359" s="65"/>
      <c r="Z1359" s="66"/>
      <c r="AA1359" s="67"/>
      <c r="AB1359" s="67"/>
      <c r="AC1359" s="68"/>
      <c r="AD1359" s="67"/>
      <c r="AE1359" s="72"/>
      <c r="AF1359" s="34"/>
      <c r="AG1359" s="69"/>
      <c r="AH1359" s="37"/>
      <c r="AI1359" s="37"/>
      <c r="AJ1359" s="37"/>
      <c r="AM1359" s="38"/>
      <c r="AN1359" s="38"/>
      <c r="AO1359" s="38"/>
      <c r="AQ1359" s="145"/>
      <c r="AR1359" s="72"/>
      <c r="AS1359" s="145"/>
      <c r="AX1359" s="75">
        <f>IF([1]!Contratacion2023[[#This Row],[ADICIÓN/PRÓRROGA]]="NO","N/A",[1]!Contratacion2023[[#This Row],[FECHA FIN PRORROGA]])</f>
        <v>0</v>
      </c>
      <c r="BB1359" s="283"/>
      <c r="BE1359" s="64">
        <f>[1]!Contratacion2023[[#This Row],[VALOR TOTAL DEL CONTRATO]]-[1]!Contratacion2023[[#This Row],[VALOR VIGENTE]]</f>
        <v>0</v>
      </c>
      <c r="BJ1359" s="51"/>
      <c r="BL1359" s="73"/>
      <c r="BM1359" s="51"/>
    </row>
    <row r="1360" spans="1:65" x14ac:dyDescent="0.25">
      <c r="A1360" s="53"/>
      <c r="H1360" s="203"/>
      <c r="I1360" s="57"/>
      <c r="K1360" s="58"/>
      <c r="L1360" s="59"/>
      <c r="N1360" s="59"/>
      <c r="O1360" s="61"/>
      <c r="P1360" s="55"/>
      <c r="Q1360" s="57"/>
      <c r="R1360" s="62"/>
      <c r="T1360" s="63"/>
      <c r="U1360" s="123">
        <f>([1]!Contratacion2023[[#This Row],[FECHA FINALIZACION INICIAL]]-[1]!Contratacion2023[[#This Row],[FECHA DE INICIO (SECOP)]])/30</f>
        <v>0</v>
      </c>
      <c r="V1360" s="64"/>
      <c r="W1360" s="27"/>
      <c r="X1360" s="65"/>
      <c r="Y1360" s="65"/>
      <c r="Z1360" s="66"/>
      <c r="AA1360" s="67"/>
      <c r="AB1360" s="67"/>
      <c r="AC1360" s="68"/>
      <c r="AD1360" s="67"/>
      <c r="AE1360" s="72"/>
      <c r="AF1360" s="34"/>
      <c r="AG1360" s="69"/>
      <c r="AH1360" s="37"/>
      <c r="AI1360" s="37"/>
      <c r="AJ1360" s="37"/>
      <c r="AM1360" s="38"/>
      <c r="AN1360" s="38"/>
      <c r="AO1360" s="38"/>
      <c r="AQ1360" s="145"/>
      <c r="AR1360" s="72"/>
      <c r="AS1360" s="145"/>
      <c r="AX1360" s="75">
        <f>IF([1]!Contratacion2023[[#This Row],[ADICIÓN/PRÓRROGA]]="NO","N/A",[1]!Contratacion2023[[#This Row],[FECHA FIN PRORROGA]])</f>
        <v>0</v>
      </c>
      <c r="BB1360" s="283"/>
      <c r="BE1360" s="64">
        <f>[1]!Contratacion2023[[#This Row],[VALOR TOTAL DEL CONTRATO]]-[1]!Contratacion2023[[#This Row],[VALOR VIGENTE]]</f>
        <v>0</v>
      </c>
      <c r="BJ1360" s="51"/>
      <c r="BL1360" s="73"/>
      <c r="BM1360" s="51"/>
    </row>
    <row r="1361" spans="1:65" x14ac:dyDescent="0.25">
      <c r="A1361" s="53"/>
      <c r="H1361" s="203"/>
      <c r="I1361" s="57"/>
      <c r="K1361" s="58"/>
      <c r="L1361" s="59"/>
      <c r="N1361" s="59"/>
      <c r="O1361" s="61"/>
      <c r="P1361" s="55"/>
      <c r="Q1361" s="57"/>
      <c r="R1361" s="62"/>
      <c r="T1361" s="63"/>
      <c r="U1361" s="123">
        <f>([1]!Contratacion2023[[#This Row],[FECHA FINALIZACION INICIAL]]-[1]!Contratacion2023[[#This Row],[FECHA DE INICIO (SECOP)]])/30</f>
        <v>0</v>
      </c>
      <c r="V1361" s="64"/>
      <c r="W1361" s="27"/>
      <c r="X1361" s="65"/>
      <c r="Y1361" s="65"/>
      <c r="Z1361" s="66"/>
      <c r="AA1361" s="67"/>
      <c r="AB1361" s="67"/>
      <c r="AC1361" s="68"/>
      <c r="AD1361" s="67"/>
      <c r="AE1361" s="72"/>
      <c r="AF1361" s="34"/>
      <c r="AG1361" s="69"/>
      <c r="AH1361" s="37"/>
      <c r="AI1361" s="37"/>
      <c r="AJ1361" s="37"/>
      <c r="AM1361" s="38"/>
      <c r="AN1361" s="38"/>
      <c r="AO1361" s="38"/>
      <c r="AQ1361" s="145"/>
      <c r="AR1361" s="72"/>
      <c r="AS1361" s="145"/>
      <c r="AX1361" s="75">
        <f>IF([1]!Contratacion2023[[#This Row],[ADICIÓN/PRÓRROGA]]="NO","N/A",[1]!Contratacion2023[[#This Row],[FECHA FIN PRORROGA]])</f>
        <v>0</v>
      </c>
      <c r="BB1361" s="283"/>
      <c r="BE1361" s="64">
        <f>[1]!Contratacion2023[[#This Row],[VALOR TOTAL DEL CONTRATO]]-[1]!Contratacion2023[[#This Row],[VALOR VIGENTE]]</f>
        <v>0</v>
      </c>
      <c r="BJ1361" s="51"/>
      <c r="BL1361" s="73"/>
      <c r="BM1361" s="51"/>
    </row>
    <row r="1362" spans="1:65" x14ac:dyDescent="0.25">
      <c r="A1362" s="53"/>
      <c r="H1362" s="203"/>
      <c r="I1362" s="57"/>
      <c r="K1362" s="58"/>
      <c r="L1362" s="59"/>
      <c r="N1362" s="59"/>
      <c r="O1362" s="61"/>
      <c r="P1362" s="55"/>
      <c r="Q1362" s="57"/>
      <c r="R1362" s="62"/>
      <c r="T1362" s="63"/>
      <c r="U1362" s="123">
        <f>([1]!Contratacion2023[[#This Row],[FECHA FINALIZACION INICIAL]]-[1]!Contratacion2023[[#This Row],[FECHA DE INICIO (SECOP)]])/30</f>
        <v>0</v>
      </c>
      <c r="V1362" s="64"/>
      <c r="W1362" s="27"/>
      <c r="X1362" s="65"/>
      <c r="Y1362" s="65"/>
      <c r="Z1362" s="66"/>
      <c r="AA1362" s="67"/>
      <c r="AB1362" s="67"/>
      <c r="AC1362" s="68"/>
      <c r="AD1362" s="67"/>
      <c r="AE1362" s="72"/>
      <c r="AF1362" s="34"/>
      <c r="AG1362" s="69"/>
      <c r="AH1362" s="37"/>
      <c r="AI1362" s="37"/>
      <c r="AJ1362" s="37"/>
      <c r="AM1362" s="38"/>
      <c r="AN1362" s="38"/>
      <c r="AO1362" s="38"/>
      <c r="AQ1362" s="145"/>
      <c r="AR1362" s="72"/>
      <c r="AS1362" s="145"/>
      <c r="AX1362" s="75">
        <f>IF([1]!Contratacion2023[[#This Row],[ADICIÓN/PRÓRROGA]]="NO","N/A",[1]!Contratacion2023[[#This Row],[FECHA FIN PRORROGA]])</f>
        <v>0</v>
      </c>
      <c r="BB1362" s="283"/>
      <c r="BE1362" s="64">
        <f>[1]!Contratacion2023[[#This Row],[VALOR TOTAL DEL CONTRATO]]-[1]!Contratacion2023[[#This Row],[VALOR VIGENTE]]</f>
        <v>0</v>
      </c>
      <c r="BJ1362" s="51"/>
      <c r="BL1362" s="73"/>
      <c r="BM1362" s="51"/>
    </row>
    <row r="1363" spans="1:65" x14ac:dyDescent="0.25">
      <c r="A1363" s="53"/>
      <c r="H1363" s="203"/>
      <c r="I1363" s="57"/>
      <c r="K1363" s="58"/>
      <c r="L1363" s="59"/>
      <c r="N1363" s="59"/>
      <c r="O1363" s="61"/>
      <c r="P1363" s="55"/>
      <c r="Q1363" s="57"/>
      <c r="R1363" s="62"/>
      <c r="T1363" s="63"/>
      <c r="U1363" s="123">
        <f>([1]!Contratacion2023[[#This Row],[FECHA FINALIZACION INICIAL]]-[1]!Contratacion2023[[#This Row],[FECHA DE INICIO (SECOP)]])/30</f>
        <v>0</v>
      </c>
      <c r="V1363" s="64"/>
      <c r="W1363" s="27"/>
      <c r="X1363" s="65"/>
      <c r="Y1363" s="65"/>
      <c r="Z1363" s="66"/>
      <c r="AA1363" s="67"/>
      <c r="AB1363" s="67"/>
      <c r="AC1363" s="68"/>
      <c r="AD1363" s="67"/>
      <c r="AE1363" s="72"/>
      <c r="AF1363" s="34"/>
      <c r="AG1363" s="69"/>
      <c r="AH1363" s="37"/>
      <c r="AI1363" s="37"/>
      <c r="AJ1363" s="37"/>
      <c r="AM1363" s="38"/>
      <c r="AN1363" s="38"/>
      <c r="AO1363" s="38"/>
      <c r="AQ1363" s="145"/>
      <c r="AR1363" s="72"/>
      <c r="AS1363" s="145"/>
      <c r="AX1363" s="75">
        <f>IF([1]!Contratacion2023[[#This Row],[ADICIÓN/PRÓRROGA]]="NO","N/A",[1]!Contratacion2023[[#This Row],[FECHA FIN PRORROGA]])</f>
        <v>0</v>
      </c>
      <c r="BB1363" s="283"/>
      <c r="BE1363" s="64">
        <f>[1]!Contratacion2023[[#This Row],[VALOR TOTAL DEL CONTRATO]]-[1]!Contratacion2023[[#This Row],[VALOR VIGENTE]]</f>
        <v>0</v>
      </c>
      <c r="BJ1363" s="51"/>
      <c r="BL1363" s="73"/>
      <c r="BM1363" s="51"/>
    </row>
    <row r="1364" spans="1:65" x14ac:dyDescent="0.25">
      <c r="A1364" s="53"/>
      <c r="H1364" s="203"/>
      <c r="I1364" s="57"/>
      <c r="K1364" s="58"/>
      <c r="L1364" s="59"/>
      <c r="N1364" s="59"/>
      <c r="O1364" s="61"/>
      <c r="P1364" s="55"/>
      <c r="Q1364" s="57"/>
      <c r="R1364" s="62"/>
      <c r="T1364" s="63"/>
      <c r="U1364" s="123">
        <f>([1]!Contratacion2023[[#This Row],[FECHA FINALIZACION INICIAL]]-[1]!Contratacion2023[[#This Row],[FECHA DE INICIO (SECOP)]])/30</f>
        <v>0</v>
      </c>
      <c r="V1364" s="64"/>
      <c r="W1364" s="27"/>
      <c r="X1364" s="65"/>
      <c r="Y1364" s="65"/>
      <c r="Z1364" s="66"/>
      <c r="AA1364" s="67"/>
      <c r="AB1364" s="67"/>
      <c r="AC1364" s="68"/>
      <c r="AD1364" s="67"/>
      <c r="AE1364" s="72"/>
      <c r="AF1364" s="34"/>
      <c r="AG1364" s="69"/>
      <c r="AH1364" s="37"/>
      <c r="AI1364" s="37"/>
      <c r="AJ1364" s="37"/>
      <c r="AM1364" s="38"/>
      <c r="AN1364" s="38"/>
      <c r="AO1364" s="38"/>
      <c r="AQ1364" s="145"/>
      <c r="AR1364" s="72"/>
      <c r="AS1364" s="145"/>
      <c r="AX1364" s="75">
        <f>IF([1]!Contratacion2023[[#This Row],[ADICIÓN/PRÓRROGA]]="NO","N/A",[1]!Contratacion2023[[#This Row],[FECHA FIN PRORROGA]])</f>
        <v>0</v>
      </c>
      <c r="BB1364" s="283"/>
      <c r="BE1364" s="64">
        <f>[1]!Contratacion2023[[#This Row],[VALOR TOTAL DEL CONTRATO]]-[1]!Contratacion2023[[#This Row],[VALOR VIGENTE]]</f>
        <v>0</v>
      </c>
      <c r="BJ1364" s="51"/>
      <c r="BL1364" s="73"/>
      <c r="BM1364" s="51"/>
    </row>
    <row r="1365" spans="1:65" x14ac:dyDescent="0.25">
      <c r="A1365" s="53"/>
      <c r="H1365" s="203"/>
      <c r="I1365" s="57"/>
      <c r="K1365" s="58"/>
      <c r="L1365" s="59"/>
      <c r="N1365" s="59"/>
      <c r="O1365" s="61"/>
      <c r="P1365" s="55"/>
      <c r="Q1365" s="57"/>
      <c r="R1365" s="62"/>
      <c r="T1365" s="63"/>
      <c r="U1365" s="123">
        <f>([1]!Contratacion2023[[#This Row],[FECHA FINALIZACION INICIAL]]-[1]!Contratacion2023[[#This Row],[FECHA DE INICIO (SECOP)]])/30</f>
        <v>0</v>
      </c>
      <c r="V1365" s="64"/>
      <c r="W1365" s="27"/>
      <c r="X1365" s="65"/>
      <c r="Y1365" s="65"/>
      <c r="Z1365" s="66"/>
      <c r="AA1365" s="67"/>
      <c r="AB1365" s="67"/>
      <c r="AC1365" s="68"/>
      <c r="AD1365" s="67"/>
      <c r="AE1365" s="72"/>
      <c r="AF1365" s="34"/>
      <c r="AG1365" s="69"/>
      <c r="AH1365" s="37"/>
      <c r="AI1365" s="37"/>
      <c r="AJ1365" s="37"/>
      <c r="AM1365" s="38"/>
      <c r="AN1365" s="38"/>
      <c r="AO1365" s="38"/>
      <c r="AQ1365" s="145"/>
      <c r="AR1365" s="72"/>
      <c r="AS1365" s="145"/>
      <c r="AX1365" s="75">
        <f>IF([1]!Contratacion2023[[#This Row],[ADICIÓN/PRÓRROGA]]="NO","N/A",[1]!Contratacion2023[[#This Row],[FECHA FIN PRORROGA]])</f>
        <v>0</v>
      </c>
      <c r="BB1365" s="283"/>
      <c r="BE1365" s="64">
        <f>[1]!Contratacion2023[[#This Row],[VALOR TOTAL DEL CONTRATO]]-[1]!Contratacion2023[[#This Row],[VALOR VIGENTE]]</f>
        <v>0</v>
      </c>
      <c r="BJ1365" s="51"/>
      <c r="BL1365" s="73"/>
      <c r="BM1365" s="51"/>
    </row>
    <row r="1366" spans="1:65" x14ac:dyDescent="0.25">
      <c r="A1366" s="53"/>
      <c r="H1366" s="203"/>
      <c r="I1366" s="57"/>
      <c r="K1366" s="58"/>
      <c r="L1366" s="59"/>
      <c r="N1366" s="59"/>
      <c r="O1366" s="61"/>
      <c r="P1366" s="55"/>
      <c r="Q1366" s="57"/>
      <c r="R1366" s="62"/>
      <c r="T1366" s="63"/>
      <c r="U1366" s="123">
        <f>([1]!Contratacion2023[[#This Row],[FECHA FINALIZACION INICIAL]]-[1]!Contratacion2023[[#This Row],[FECHA DE INICIO (SECOP)]])/30</f>
        <v>0</v>
      </c>
      <c r="V1366" s="64"/>
      <c r="W1366" s="27"/>
      <c r="X1366" s="65"/>
      <c r="Y1366" s="65"/>
      <c r="Z1366" s="66"/>
      <c r="AA1366" s="67"/>
      <c r="AB1366" s="67"/>
      <c r="AC1366" s="68"/>
      <c r="AD1366" s="67"/>
      <c r="AE1366" s="72"/>
      <c r="AF1366" s="34"/>
      <c r="AG1366" s="69"/>
      <c r="AH1366" s="37"/>
      <c r="AI1366" s="37"/>
      <c r="AJ1366" s="37"/>
      <c r="AM1366" s="38"/>
      <c r="AN1366" s="38"/>
      <c r="AO1366" s="38"/>
      <c r="AQ1366" s="145"/>
      <c r="AR1366" s="72"/>
      <c r="AS1366" s="145"/>
      <c r="AX1366" s="75">
        <f>IF([1]!Contratacion2023[[#This Row],[ADICIÓN/PRÓRROGA]]="NO","N/A",[1]!Contratacion2023[[#This Row],[FECHA FIN PRORROGA]])</f>
        <v>0</v>
      </c>
      <c r="BB1366" s="283"/>
      <c r="BE1366" s="64">
        <f>[1]!Contratacion2023[[#This Row],[VALOR TOTAL DEL CONTRATO]]-[1]!Contratacion2023[[#This Row],[VALOR VIGENTE]]</f>
        <v>0</v>
      </c>
      <c r="BJ1366" s="51"/>
      <c r="BL1366" s="73"/>
      <c r="BM1366" s="51"/>
    </row>
    <row r="1367" spans="1:65" x14ac:dyDescent="0.25">
      <c r="A1367" s="53"/>
      <c r="H1367" s="203"/>
      <c r="I1367" s="57"/>
      <c r="K1367" s="58"/>
      <c r="L1367" s="59"/>
      <c r="N1367" s="59"/>
      <c r="O1367" s="61"/>
      <c r="P1367" s="55"/>
      <c r="Q1367" s="57"/>
      <c r="R1367" s="62"/>
      <c r="T1367" s="63"/>
      <c r="U1367" s="123">
        <f>([1]!Contratacion2023[[#This Row],[FECHA FINALIZACION INICIAL]]-[1]!Contratacion2023[[#This Row],[FECHA DE INICIO (SECOP)]])/30</f>
        <v>0</v>
      </c>
      <c r="V1367" s="64"/>
      <c r="W1367" s="27"/>
      <c r="X1367" s="65"/>
      <c r="Y1367" s="65"/>
      <c r="Z1367" s="66"/>
      <c r="AA1367" s="67"/>
      <c r="AB1367" s="67"/>
      <c r="AC1367" s="68"/>
      <c r="AD1367" s="67"/>
      <c r="AE1367" s="72"/>
      <c r="AF1367" s="34"/>
      <c r="AG1367" s="69"/>
      <c r="AH1367" s="37"/>
      <c r="AI1367" s="37"/>
      <c r="AJ1367" s="37"/>
      <c r="AM1367" s="38"/>
      <c r="AN1367" s="38"/>
      <c r="AO1367" s="38"/>
      <c r="AQ1367" s="145"/>
      <c r="AR1367" s="72"/>
      <c r="AS1367" s="145"/>
      <c r="AX1367" s="75">
        <f>IF([1]!Contratacion2023[[#This Row],[ADICIÓN/PRÓRROGA]]="NO","N/A",[1]!Contratacion2023[[#This Row],[FECHA FIN PRORROGA]])</f>
        <v>0</v>
      </c>
      <c r="BB1367" s="283"/>
      <c r="BE1367" s="64">
        <f>[1]!Contratacion2023[[#This Row],[VALOR TOTAL DEL CONTRATO]]-[1]!Contratacion2023[[#This Row],[VALOR VIGENTE]]</f>
        <v>0</v>
      </c>
      <c r="BJ1367" s="51"/>
      <c r="BL1367" s="73"/>
      <c r="BM1367" s="51"/>
    </row>
    <row r="1368" spans="1:65" x14ac:dyDescent="0.25">
      <c r="A1368" s="53"/>
      <c r="H1368" s="203"/>
      <c r="I1368" s="57"/>
      <c r="K1368" s="58"/>
      <c r="L1368" s="59"/>
      <c r="N1368" s="59"/>
      <c r="O1368" s="61"/>
      <c r="P1368" s="55"/>
      <c r="Q1368" s="57"/>
      <c r="R1368" s="62"/>
      <c r="T1368" s="63"/>
      <c r="U1368" s="123">
        <f>([1]!Contratacion2023[[#This Row],[FECHA FINALIZACION INICIAL]]-[1]!Contratacion2023[[#This Row],[FECHA DE INICIO (SECOP)]])/30</f>
        <v>0</v>
      </c>
      <c r="V1368" s="64"/>
      <c r="W1368" s="27"/>
      <c r="X1368" s="65"/>
      <c r="Y1368" s="65"/>
      <c r="Z1368" s="66"/>
      <c r="AA1368" s="67"/>
      <c r="AB1368" s="67"/>
      <c r="AC1368" s="68"/>
      <c r="AD1368" s="67"/>
      <c r="AE1368" s="72"/>
      <c r="AF1368" s="34"/>
      <c r="AG1368" s="69"/>
      <c r="AH1368" s="37"/>
      <c r="AI1368" s="37"/>
      <c r="AJ1368" s="37"/>
      <c r="AM1368" s="38"/>
      <c r="AN1368" s="38"/>
      <c r="AO1368" s="38"/>
      <c r="AQ1368" s="145"/>
      <c r="AR1368" s="72"/>
      <c r="AS1368" s="145"/>
      <c r="AX1368" s="75">
        <f>IF([1]!Contratacion2023[[#This Row],[ADICIÓN/PRÓRROGA]]="NO","N/A",[1]!Contratacion2023[[#This Row],[FECHA FIN PRORROGA]])</f>
        <v>0</v>
      </c>
      <c r="BB1368" s="283"/>
      <c r="BE1368" s="64">
        <f>[1]!Contratacion2023[[#This Row],[VALOR TOTAL DEL CONTRATO]]-[1]!Contratacion2023[[#This Row],[VALOR VIGENTE]]</f>
        <v>0</v>
      </c>
      <c r="BJ1368" s="51"/>
      <c r="BL1368" s="73"/>
      <c r="BM1368" s="51"/>
    </row>
    <row r="1369" spans="1:65" x14ac:dyDescent="0.25">
      <c r="A1369" s="53"/>
      <c r="H1369" s="203"/>
      <c r="I1369" s="57"/>
      <c r="K1369" s="58"/>
      <c r="L1369" s="59"/>
      <c r="N1369" s="59"/>
      <c r="O1369" s="61"/>
      <c r="P1369" s="55"/>
      <c r="Q1369" s="57"/>
      <c r="R1369" s="62"/>
      <c r="T1369" s="63"/>
      <c r="U1369" s="123">
        <f>([1]!Contratacion2023[[#This Row],[FECHA FINALIZACION INICIAL]]-[1]!Contratacion2023[[#This Row],[FECHA DE INICIO (SECOP)]])/30</f>
        <v>0</v>
      </c>
      <c r="V1369" s="64"/>
      <c r="W1369" s="27"/>
      <c r="X1369" s="65"/>
      <c r="Y1369" s="65"/>
      <c r="Z1369" s="66"/>
      <c r="AA1369" s="67"/>
      <c r="AB1369" s="67"/>
      <c r="AC1369" s="68"/>
      <c r="AD1369" s="67"/>
      <c r="AE1369" s="72"/>
      <c r="AF1369" s="34"/>
      <c r="AG1369" s="69"/>
      <c r="AH1369" s="37"/>
      <c r="AI1369" s="37"/>
      <c r="AJ1369" s="37"/>
      <c r="AM1369" s="38"/>
      <c r="AN1369" s="38"/>
      <c r="AO1369" s="38"/>
      <c r="AQ1369" s="145"/>
      <c r="AR1369" s="72"/>
      <c r="AS1369" s="145"/>
      <c r="AX1369" s="75">
        <f>IF([1]!Contratacion2023[[#This Row],[ADICIÓN/PRÓRROGA]]="NO","N/A",[1]!Contratacion2023[[#This Row],[FECHA FIN PRORROGA]])</f>
        <v>0</v>
      </c>
      <c r="BB1369" s="283"/>
      <c r="BE1369" s="64">
        <f>[1]!Contratacion2023[[#This Row],[VALOR TOTAL DEL CONTRATO]]-[1]!Contratacion2023[[#This Row],[VALOR VIGENTE]]</f>
        <v>0</v>
      </c>
      <c r="BJ1369" s="51"/>
      <c r="BL1369" s="73"/>
      <c r="BM1369" s="51"/>
    </row>
    <row r="1370" spans="1:65" x14ac:dyDescent="0.25">
      <c r="A1370" s="53"/>
      <c r="H1370" s="203"/>
      <c r="I1370" s="57"/>
      <c r="K1370" s="58"/>
      <c r="L1370" s="59"/>
      <c r="N1370" s="59"/>
      <c r="O1370" s="61"/>
      <c r="P1370" s="55"/>
      <c r="Q1370" s="57"/>
      <c r="R1370" s="62"/>
      <c r="T1370" s="63"/>
      <c r="U1370" s="123">
        <f>([1]!Contratacion2023[[#This Row],[FECHA FINALIZACION INICIAL]]-[1]!Contratacion2023[[#This Row],[FECHA DE INICIO (SECOP)]])/30</f>
        <v>0</v>
      </c>
      <c r="V1370" s="64"/>
      <c r="W1370" s="27"/>
      <c r="X1370" s="65"/>
      <c r="Y1370" s="65"/>
      <c r="Z1370" s="66"/>
      <c r="AA1370" s="67"/>
      <c r="AB1370" s="67"/>
      <c r="AC1370" s="68"/>
      <c r="AD1370" s="67"/>
      <c r="AE1370" s="72"/>
      <c r="AF1370" s="34"/>
      <c r="AG1370" s="69"/>
      <c r="AH1370" s="37"/>
      <c r="AI1370" s="37"/>
      <c r="AJ1370" s="37"/>
      <c r="AM1370" s="38"/>
      <c r="AN1370" s="38"/>
      <c r="AO1370" s="38"/>
      <c r="AQ1370" s="145"/>
      <c r="AR1370" s="72"/>
      <c r="AS1370" s="145"/>
      <c r="AX1370" s="75">
        <f>IF([1]!Contratacion2023[[#This Row],[ADICIÓN/PRÓRROGA]]="NO","N/A",[1]!Contratacion2023[[#This Row],[FECHA FIN PRORROGA]])</f>
        <v>0</v>
      </c>
      <c r="BB1370" s="283"/>
      <c r="BE1370" s="64">
        <f>[1]!Contratacion2023[[#This Row],[VALOR TOTAL DEL CONTRATO]]-[1]!Contratacion2023[[#This Row],[VALOR VIGENTE]]</f>
        <v>0</v>
      </c>
      <c r="BJ1370" s="51"/>
      <c r="BL1370" s="73"/>
      <c r="BM1370" s="51"/>
    </row>
    <row r="1371" spans="1:65" x14ac:dyDescent="0.25">
      <c r="A1371" s="53"/>
      <c r="H1371" s="203"/>
      <c r="I1371" s="57"/>
      <c r="K1371" s="58"/>
      <c r="L1371" s="59"/>
      <c r="N1371" s="59"/>
      <c r="O1371" s="61"/>
      <c r="P1371" s="55"/>
      <c r="Q1371" s="57"/>
      <c r="R1371" s="62"/>
      <c r="T1371" s="63"/>
      <c r="U1371" s="123">
        <f>([1]!Contratacion2023[[#This Row],[FECHA FINALIZACION INICIAL]]-[1]!Contratacion2023[[#This Row],[FECHA DE INICIO (SECOP)]])/30</f>
        <v>0</v>
      </c>
      <c r="V1371" s="64"/>
      <c r="W1371" s="27"/>
      <c r="X1371" s="65"/>
      <c r="Y1371" s="65"/>
      <c r="Z1371" s="66"/>
      <c r="AA1371" s="67"/>
      <c r="AB1371" s="67"/>
      <c r="AC1371" s="68"/>
      <c r="AD1371" s="67"/>
      <c r="AE1371" s="72"/>
      <c r="AF1371" s="34"/>
      <c r="AG1371" s="69"/>
      <c r="AH1371" s="37"/>
      <c r="AI1371" s="37"/>
      <c r="AJ1371" s="37"/>
      <c r="AM1371" s="38"/>
      <c r="AN1371" s="38"/>
      <c r="AO1371" s="38"/>
      <c r="AQ1371" s="145"/>
      <c r="AR1371" s="72"/>
      <c r="AS1371" s="145"/>
      <c r="AX1371" s="75">
        <f>IF([1]!Contratacion2023[[#This Row],[ADICIÓN/PRÓRROGA]]="NO","N/A",[1]!Contratacion2023[[#This Row],[FECHA FIN PRORROGA]])</f>
        <v>0</v>
      </c>
      <c r="BB1371" s="283"/>
      <c r="BE1371" s="64">
        <f>[1]!Contratacion2023[[#This Row],[VALOR TOTAL DEL CONTRATO]]-[1]!Contratacion2023[[#This Row],[VALOR VIGENTE]]</f>
        <v>0</v>
      </c>
      <c r="BJ1371" s="51"/>
      <c r="BL1371" s="73"/>
      <c r="BM1371" s="51"/>
    </row>
    <row r="1372" spans="1:65" x14ac:dyDescent="0.25">
      <c r="A1372" s="53"/>
      <c r="H1372" s="203"/>
      <c r="I1372" s="57"/>
      <c r="K1372" s="58"/>
      <c r="L1372" s="59"/>
      <c r="N1372" s="59"/>
      <c r="O1372" s="61"/>
      <c r="P1372" s="55"/>
      <c r="Q1372" s="57"/>
      <c r="R1372" s="62"/>
      <c r="T1372" s="63"/>
      <c r="U1372" s="123">
        <f>([1]!Contratacion2023[[#This Row],[FECHA FINALIZACION INICIAL]]-[1]!Contratacion2023[[#This Row],[FECHA DE INICIO (SECOP)]])/30</f>
        <v>0</v>
      </c>
      <c r="V1372" s="64"/>
      <c r="W1372" s="27"/>
      <c r="X1372" s="65"/>
      <c r="Y1372" s="65"/>
      <c r="Z1372" s="66"/>
      <c r="AA1372" s="67"/>
      <c r="AB1372" s="67"/>
      <c r="AC1372" s="68"/>
      <c r="AD1372" s="67"/>
      <c r="AE1372" s="72"/>
      <c r="AF1372" s="34"/>
      <c r="AG1372" s="69"/>
      <c r="AH1372" s="37"/>
      <c r="AI1372" s="37"/>
      <c r="AJ1372" s="37"/>
      <c r="AM1372" s="38"/>
      <c r="AN1372" s="38"/>
      <c r="AO1372" s="38"/>
      <c r="AQ1372" s="145"/>
      <c r="AR1372" s="72"/>
      <c r="AS1372" s="145"/>
      <c r="AX1372" s="75">
        <f>IF([1]!Contratacion2023[[#This Row],[ADICIÓN/PRÓRROGA]]="NO","N/A",[1]!Contratacion2023[[#This Row],[FECHA FIN PRORROGA]])</f>
        <v>0</v>
      </c>
      <c r="BB1372" s="283"/>
      <c r="BE1372" s="64">
        <f>[1]!Contratacion2023[[#This Row],[VALOR TOTAL DEL CONTRATO]]-[1]!Contratacion2023[[#This Row],[VALOR VIGENTE]]</f>
        <v>0</v>
      </c>
      <c r="BJ1372" s="51"/>
      <c r="BL1372" s="73"/>
      <c r="BM1372" s="51"/>
    </row>
    <row r="1373" spans="1:65" x14ac:dyDescent="0.25">
      <c r="A1373" s="53"/>
      <c r="H1373" s="203"/>
      <c r="I1373" s="57"/>
      <c r="K1373" s="58"/>
      <c r="L1373" s="59"/>
      <c r="N1373" s="59"/>
      <c r="O1373" s="61"/>
      <c r="P1373" s="55"/>
      <c r="Q1373" s="57"/>
      <c r="R1373" s="62"/>
      <c r="T1373" s="63"/>
      <c r="U1373" s="123">
        <f>([1]!Contratacion2023[[#This Row],[FECHA FINALIZACION INICIAL]]-[1]!Contratacion2023[[#This Row],[FECHA DE INICIO (SECOP)]])/30</f>
        <v>0</v>
      </c>
      <c r="V1373" s="64"/>
      <c r="W1373" s="27"/>
      <c r="X1373" s="65"/>
      <c r="Y1373" s="65"/>
      <c r="Z1373" s="66"/>
      <c r="AA1373" s="67"/>
      <c r="AB1373" s="67"/>
      <c r="AC1373" s="68"/>
      <c r="AD1373" s="67"/>
      <c r="AE1373" s="72"/>
      <c r="AF1373" s="34"/>
      <c r="AG1373" s="69"/>
      <c r="AH1373" s="37"/>
      <c r="AI1373" s="37"/>
      <c r="AJ1373" s="37"/>
      <c r="AM1373" s="38"/>
      <c r="AN1373" s="38"/>
      <c r="AO1373" s="38"/>
      <c r="AQ1373" s="145"/>
      <c r="AR1373" s="72"/>
      <c r="AS1373" s="145"/>
      <c r="AX1373" s="75">
        <f>IF([1]!Contratacion2023[[#This Row],[ADICIÓN/PRÓRROGA]]="NO","N/A",[1]!Contratacion2023[[#This Row],[FECHA FIN PRORROGA]])</f>
        <v>0</v>
      </c>
      <c r="BB1373" s="283"/>
      <c r="BE1373" s="64">
        <f>[1]!Contratacion2023[[#This Row],[VALOR TOTAL DEL CONTRATO]]-[1]!Contratacion2023[[#This Row],[VALOR VIGENTE]]</f>
        <v>0</v>
      </c>
      <c r="BJ1373" s="51"/>
      <c r="BL1373" s="73"/>
      <c r="BM1373" s="51"/>
    </row>
    <row r="1374" spans="1:65" x14ac:dyDescent="0.25">
      <c r="A1374" s="53"/>
      <c r="H1374" s="203"/>
      <c r="I1374" s="57"/>
      <c r="K1374" s="58"/>
      <c r="L1374" s="59"/>
      <c r="N1374" s="59"/>
      <c r="O1374" s="61"/>
      <c r="P1374" s="55"/>
      <c r="Q1374" s="57"/>
      <c r="R1374" s="62"/>
      <c r="T1374" s="63"/>
      <c r="U1374" s="123">
        <f>([1]!Contratacion2023[[#This Row],[FECHA FINALIZACION INICIAL]]-[1]!Contratacion2023[[#This Row],[FECHA DE INICIO (SECOP)]])/30</f>
        <v>0</v>
      </c>
      <c r="V1374" s="64"/>
      <c r="W1374" s="27"/>
      <c r="X1374" s="65"/>
      <c r="Y1374" s="65"/>
      <c r="Z1374" s="66"/>
      <c r="AA1374" s="67"/>
      <c r="AB1374" s="67"/>
      <c r="AC1374" s="68"/>
      <c r="AD1374" s="67"/>
      <c r="AE1374" s="72"/>
      <c r="AF1374" s="34"/>
      <c r="AG1374" s="69"/>
      <c r="AH1374" s="37"/>
      <c r="AI1374" s="37"/>
      <c r="AJ1374" s="37"/>
      <c r="AM1374" s="38"/>
      <c r="AN1374" s="38"/>
      <c r="AO1374" s="38"/>
      <c r="AQ1374" s="145"/>
      <c r="AR1374" s="72"/>
      <c r="AS1374" s="145"/>
      <c r="AX1374" s="75">
        <f>IF([1]!Contratacion2023[[#This Row],[ADICIÓN/PRÓRROGA]]="NO","N/A",[1]!Contratacion2023[[#This Row],[FECHA FIN PRORROGA]])</f>
        <v>0</v>
      </c>
      <c r="BB1374" s="283"/>
      <c r="BE1374" s="64">
        <f>[1]!Contratacion2023[[#This Row],[VALOR TOTAL DEL CONTRATO]]-[1]!Contratacion2023[[#This Row],[VALOR VIGENTE]]</f>
        <v>0</v>
      </c>
      <c r="BJ1374" s="51"/>
      <c r="BL1374" s="73"/>
      <c r="BM1374" s="51"/>
    </row>
    <row r="1375" spans="1:65" x14ac:dyDescent="0.25">
      <c r="A1375" s="53"/>
      <c r="H1375" s="203"/>
      <c r="I1375" s="57"/>
      <c r="K1375" s="58"/>
      <c r="L1375" s="59"/>
      <c r="N1375" s="59"/>
      <c r="O1375" s="61"/>
      <c r="P1375" s="55"/>
      <c r="Q1375" s="57"/>
      <c r="R1375" s="62"/>
      <c r="T1375" s="63"/>
      <c r="U1375" s="123">
        <f>([1]!Contratacion2023[[#This Row],[FECHA FINALIZACION INICIAL]]-[1]!Contratacion2023[[#This Row],[FECHA DE INICIO (SECOP)]])/30</f>
        <v>0</v>
      </c>
      <c r="V1375" s="64"/>
      <c r="W1375" s="27"/>
      <c r="X1375" s="65"/>
      <c r="Y1375" s="65"/>
      <c r="Z1375" s="66"/>
      <c r="AA1375" s="67"/>
      <c r="AB1375" s="67"/>
      <c r="AC1375" s="68"/>
      <c r="AD1375" s="67"/>
      <c r="AE1375" s="72"/>
      <c r="AF1375" s="34"/>
      <c r="AG1375" s="69"/>
      <c r="AH1375" s="37"/>
      <c r="AI1375" s="37"/>
      <c r="AJ1375" s="37"/>
      <c r="AM1375" s="38"/>
      <c r="AN1375" s="38"/>
      <c r="AO1375" s="38"/>
      <c r="AQ1375" s="145"/>
      <c r="AR1375" s="72"/>
      <c r="AS1375" s="145"/>
      <c r="AX1375" s="75">
        <f>IF([1]!Contratacion2023[[#This Row],[ADICIÓN/PRÓRROGA]]="NO","N/A",[1]!Contratacion2023[[#This Row],[FECHA FIN PRORROGA]])</f>
        <v>0</v>
      </c>
      <c r="BB1375" s="283"/>
      <c r="BE1375" s="64">
        <f>[1]!Contratacion2023[[#This Row],[VALOR TOTAL DEL CONTRATO]]-[1]!Contratacion2023[[#This Row],[VALOR VIGENTE]]</f>
        <v>0</v>
      </c>
      <c r="BJ1375" s="51"/>
      <c r="BL1375" s="73"/>
      <c r="BM1375" s="51"/>
    </row>
    <row r="1376" spans="1:65" x14ac:dyDescent="0.25">
      <c r="A1376" s="53"/>
      <c r="H1376" s="203"/>
      <c r="I1376" s="57"/>
      <c r="K1376" s="58"/>
      <c r="L1376" s="59"/>
      <c r="N1376" s="59"/>
      <c r="O1376" s="61"/>
      <c r="P1376" s="55"/>
      <c r="Q1376" s="57"/>
      <c r="R1376" s="62"/>
      <c r="T1376" s="63"/>
      <c r="U1376" s="123">
        <f>([1]!Contratacion2023[[#This Row],[FECHA FINALIZACION INICIAL]]-[1]!Contratacion2023[[#This Row],[FECHA DE INICIO (SECOP)]])/30</f>
        <v>0</v>
      </c>
      <c r="V1376" s="64"/>
      <c r="W1376" s="27"/>
      <c r="X1376" s="65"/>
      <c r="Y1376" s="65"/>
      <c r="Z1376" s="66"/>
      <c r="AA1376" s="67"/>
      <c r="AB1376" s="67"/>
      <c r="AC1376" s="68"/>
      <c r="AD1376" s="67"/>
      <c r="AE1376" s="72"/>
      <c r="AF1376" s="34"/>
      <c r="AG1376" s="69"/>
      <c r="AH1376" s="37"/>
      <c r="AI1376" s="37"/>
      <c r="AJ1376" s="37"/>
      <c r="AM1376" s="38"/>
      <c r="AN1376" s="38"/>
      <c r="AO1376" s="38"/>
      <c r="AQ1376" s="145"/>
      <c r="AR1376" s="72"/>
      <c r="AS1376" s="145"/>
      <c r="AX1376" s="75">
        <f>IF([1]!Contratacion2023[[#This Row],[ADICIÓN/PRÓRROGA]]="NO","N/A",[1]!Contratacion2023[[#This Row],[FECHA FIN PRORROGA]])</f>
        <v>0</v>
      </c>
      <c r="BB1376" s="283"/>
      <c r="BE1376" s="64">
        <f>[1]!Contratacion2023[[#This Row],[VALOR TOTAL DEL CONTRATO]]-[1]!Contratacion2023[[#This Row],[VALOR VIGENTE]]</f>
        <v>0</v>
      </c>
      <c r="BJ1376" s="51"/>
      <c r="BL1376" s="73"/>
      <c r="BM1376" s="51"/>
    </row>
    <row r="1377" spans="1:65" x14ac:dyDescent="0.25">
      <c r="A1377" s="53"/>
      <c r="H1377" s="203"/>
      <c r="I1377" s="57"/>
      <c r="K1377" s="58"/>
      <c r="L1377" s="59"/>
      <c r="N1377" s="59"/>
      <c r="O1377" s="61"/>
      <c r="P1377" s="55"/>
      <c r="Q1377" s="57"/>
      <c r="R1377" s="62"/>
      <c r="T1377" s="63"/>
      <c r="U1377" s="123">
        <f>([1]!Contratacion2023[[#This Row],[FECHA FINALIZACION INICIAL]]-[1]!Contratacion2023[[#This Row],[FECHA DE INICIO (SECOP)]])/30</f>
        <v>0</v>
      </c>
      <c r="V1377" s="64"/>
      <c r="W1377" s="27"/>
      <c r="X1377" s="65"/>
      <c r="Y1377" s="65"/>
      <c r="Z1377" s="66"/>
      <c r="AA1377" s="67"/>
      <c r="AB1377" s="67"/>
      <c r="AC1377" s="68"/>
      <c r="AD1377" s="67"/>
      <c r="AE1377" s="72"/>
      <c r="AF1377" s="34"/>
      <c r="AG1377" s="69"/>
      <c r="AH1377" s="37"/>
      <c r="AI1377" s="37"/>
      <c r="AJ1377" s="37"/>
      <c r="AM1377" s="38"/>
      <c r="AN1377" s="38"/>
      <c r="AO1377" s="38"/>
      <c r="AQ1377" s="145"/>
      <c r="AR1377" s="72"/>
      <c r="AS1377" s="145"/>
      <c r="AX1377" s="75">
        <f>IF([1]!Contratacion2023[[#This Row],[ADICIÓN/PRÓRROGA]]="NO","N/A",[1]!Contratacion2023[[#This Row],[FECHA FIN PRORROGA]])</f>
        <v>0</v>
      </c>
      <c r="BB1377" s="283"/>
      <c r="BE1377" s="64">
        <f>[1]!Contratacion2023[[#This Row],[VALOR TOTAL DEL CONTRATO]]-[1]!Contratacion2023[[#This Row],[VALOR VIGENTE]]</f>
        <v>0</v>
      </c>
      <c r="BJ1377" s="51"/>
      <c r="BL1377" s="73"/>
      <c r="BM1377" s="51"/>
    </row>
    <row r="1378" spans="1:65" x14ac:dyDescent="0.25">
      <c r="A1378" s="53"/>
      <c r="H1378" s="203"/>
      <c r="I1378" s="57"/>
      <c r="K1378" s="58"/>
      <c r="L1378" s="59"/>
      <c r="N1378" s="59"/>
      <c r="O1378" s="61"/>
      <c r="P1378" s="55"/>
      <c r="Q1378" s="57"/>
      <c r="R1378" s="62"/>
      <c r="T1378" s="63"/>
      <c r="U1378" s="123">
        <f>([1]!Contratacion2023[[#This Row],[FECHA FINALIZACION INICIAL]]-[1]!Contratacion2023[[#This Row],[FECHA DE INICIO (SECOP)]])/30</f>
        <v>0</v>
      </c>
      <c r="V1378" s="64"/>
      <c r="W1378" s="27"/>
      <c r="X1378" s="65"/>
      <c r="Y1378" s="65"/>
      <c r="Z1378" s="66"/>
      <c r="AA1378" s="67"/>
      <c r="AB1378" s="67"/>
      <c r="AC1378" s="68"/>
      <c r="AD1378" s="67"/>
      <c r="AE1378" s="72"/>
      <c r="AF1378" s="34"/>
      <c r="AG1378" s="69"/>
      <c r="AH1378" s="37"/>
      <c r="AI1378" s="37"/>
      <c r="AJ1378" s="37"/>
      <c r="AM1378" s="38"/>
      <c r="AN1378" s="38"/>
      <c r="AO1378" s="38"/>
      <c r="AQ1378" s="145"/>
      <c r="AR1378" s="72"/>
      <c r="AS1378" s="145"/>
      <c r="AX1378" s="75">
        <f>IF([1]!Contratacion2023[[#This Row],[ADICIÓN/PRÓRROGA]]="NO","N/A",[1]!Contratacion2023[[#This Row],[FECHA FIN PRORROGA]])</f>
        <v>0</v>
      </c>
      <c r="BB1378" s="283"/>
      <c r="BE1378" s="64">
        <f>[1]!Contratacion2023[[#This Row],[VALOR TOTAL DEL CONTRATO]]-[1]!Contratacion2023[[#This Row],[VALOR VIGENTE]]</f>
        <v>0</v>
      </c>
      <c r="BJ1378" s="51"/>
      <c r="BL1378" s="73"/>
      <c r="BM1378" s="51"/>
    </row>
    <row r="1379" spans="1:65" x14ac:dyDescent="0.25">
      <c r="A1379" s="53"/>
      <c r="H1379" s="203"/>
      <c r="I1379" s="57"/>
      <c r="K1379" s="58"/>
      <c r="L1379" s="59"/>
      <c r="N1379" s="59"/>
      <c r="O1379" s="61"/>
      <c r="P1379" s="55"/>
      <c r="Q1379" s="57"/>
      <c r="R1379" s="62"/>
      <c r="T1379" s="63"/>
      <c r="U1379" s="123">
        <f>([1]!Contratacion2023[[#This Row],[FECHA FINALIZACION INICIAL]]-[1]!Contratacion2023[[#This Row],[FECHA DE INICIO (SECOP)]])/30</f>
        <v>0</v>
      </c>
      <c r="V1379" s="64"/>
      <c r="W1379" s="27"/>
      <c r="X1379" s="65"/>
      <c r="Y1379" s="65"/>
      <c r="Z1379" s="66"/>
      <c r="AA1379" s="67"/>
      <c r="AB1379" s="67"/>
      <c r="AC1379" s="68"/>
      <c r="AD1379" s="67"/>
      <c r="AE1379" s="72"/>
      <c r="AF1379" s="34"/>
      <c r="AG1379" s="69"/>
      <c r="AH1379" s="37"/>
      <c r="AI1379" s="37"/>
      <c r="AJ1379" s="37"/>
      <c r="AM1379" s="38"/>
      <c r="AN1379" s="38"/>
      <c r="AO1379" s="38"/>
      <c r="AQ1379" s="145"/>
      <c r="AR1379" s="72"/>
      <c r="AS1379" s="145"/>
      <c r="AX1379" s="75">
        <f>IF([1]!Contratacion2023[[#This Row],[ADICIÓN/PRÓRROGA]]="NO","N/A",[1]!Contratacion2023[[#This Row],[FECHA FIN PRORROGA]])</f>
        <v>0</v>
      </c>
      <c r="BB1379" s="283"/>
      <c r="BE1379" s="64">
        <f>[1]!Contratacion2023[[#This Row],[VALOR TOTAL DEL CONTRATO]]-[1]!Contratacion2023[[#This Row],[VALOR VIGENTE]]</f>
        <v>0</v>
      </c>
      <c r="BJ1379" s="51"/>
      <c r="BL1379" s="73"/>
      <c r="BM1379" s="51"/>
    </row>
    <row r="1380" spans="1:65" x14ac:dyDescent="0.25">
      <c r="A1380" s="53"/>
      <c r="H1380" s="203"/>
      <c r="I1380" s="57"/>
      <c r="K1380" s="58"/>
      <c r="L1380" s="59"/>
      <c r="N1380" s="59"/>
      <c r="O1380" s="61"/>
      <c r="P1380" s="55"/>
      <c r="Q1380" s="57"/>
      <c r="R1380" s="62"/>
      <c r="T1380" s="63"/>
      <c r="U1380" s="123">
        <f>([1]!Contratacion2023[[#This Row],[FECHA FINALIZACION INICIAL]]-[1]!Contratacion2023[[#This Row],[FECHA DE INICIO (SECOP)]])/30</f>
        <v>0</v>
      </c>
      <c r="V1380" s="64"/>
      <c r="W1380" s="27"/>
      <c r="X1380" s="65"/>
      <c r="Y1380" s="65"/>
      <c r="Z1380" s="66"/>
      <c r="AA1380" s="67"/>
      <c r="AB1380" s="67"/>
      <c r="AC1380" s="68"/>
      <c r="AD1380" s="67"/>
      <c r="AE1380" s="72"/>
      <c r="AF1380" s="34"/>
      <c r="AG1380" s="69"/>
      <c r="AH1380" s="37"/>
      <c r="AI1380" s="37"/>
      <c r="AJ1380" s="37"/>
      <c r="AM1380" s="38"/>
      <c r="AN1380" s="38"/>
      <c r="AO1380" s="38"/>
      <c r="AQ1380" s="145"/>
      <c r="AR1380" s="72"/>
      <c r="AS1380" s="145"/>
      <c r="AX1380" s="75">
        <f>IF([1]!Contratacion2023[[#This Row],[ADICIÓN/PRÓRROGA]]="NO","N/A",[1]!Contratacion2023[[#This Row],[FECHA FIN PRORROGA]])</f>
        <v>0</v>
      </c>
      <c r="BB1380" s="283"/>
      <c r="BE1380" s="64">
        <f>[1]!Contratacion2023[[#This Row],[VALOR TOTAL DEL CONTRATO]]-[1]!Contratacion2023[[#This Row],[VALOR VIGENTE]]</f>
        <v>0</v>
      </c>
      <c r="BJ1380" s="51"/>
      <c r="BL1380" s="73"/>
      <c r="BM1380" s="51"/>
    </row>
    <row r="1381" spans="1:65" x14ac:dyDescent="0.25">
      <c r="A1381" s="53"/>
      <c r="H1381" s="203"/>
      <c r="I1381" s="57"/>
      <c r="K1381" s="58"/>
      <c r="L1381" s="59"/>
      <c r="N1381" s="59"/>
      <c r="O1381" s="61"/>
      <c r="P1381" s="55"/>
      <c r="Q1381" s="57"/>
      <c r="R1381" s="62"/>
      <c r="T1381" s="63"/>
      <c r="U1381" s="123">
        <f>([1]!Contratacion2023[[#This Row],[FECHA FINALIZACION INICIAL]]-[1]!Contratacion2023[[#This Row],[FECHA DE INICIO (SECOP)]])/30</f>
        <v>0</v>
      </c>
      <c r="V1381" s="64"/>
      <c r="W1381" s="27"/>
      <c r="X1381" s="65"/>
      <c r="Y1381" s="65"/>
      <c r="Z1381" s="66"/>
      <c r="AA1381" s="67"/>
      <c r="AB1381" s="67"/>
      <c r="AC1381" s="68"/>
      <c r="AD1381" s="67"/>
      <c r="AE1381" s="72"/>
      <c r="AF1381" s="34"/>
      <c r="AG1381" s="69"/>
      <c r="AH1381" s="37"/>
      <c r="AI1381" s="37"/>
      <c r="AJ1381" s="37"/>
      <c r="AM1381" s="38"/>
      <c r="AN1381" s="38"/>
      <c r="AO1381" s="38"/>
      <c r="AQ1381" s="145"/>
      <c r="AR1381" s="72"/>
      <c r="AS1381" s="145"/>
      <c r="AX1381" s="75">
        <f>IF([1]!Contratacion2023[[#This Row],[ADICIÓN/PRÓRROGA]]="NO","N/A",[1]!Contratacion2023[[#This Row],[FECHA FIN PRORROGA]])</f>
        <v>0</v>
      </c>
      <c r="BB1381" s="283"/>
      <c r="BE1381" s="64">
        <f>[1]!Contratacion2023[[#This Row],[VALOR TOTAL DEL CONTRATO]]-[1]!Contratacion2023[[#This Row],[VALOR VIGENTE]]</f>
        <v>0</v>
      </c>
      <c r="BJ1381" s="51"/>
      <c r="BL1381" s="73"/>
      <c r="BM1381" s="51"/>
    </row>
    <row r="1382" spans="1:65" x14ac:dyDescent="0.25">
      <c r="A1382" s="53"/>
      <c r="H1382" s="203"/>
      <c r="I1382" s="57"/>
      <c r="K1382" s="58"/>
      <c r="L1382" s="59"/>
      <c r="N1382" s="59"/>
      <c r="O1382" s="61"/>
      <c r="P1382" s="55"/>
      <c r="Q1382" s="57"/>
      <c r="R1382" s="62"/>
      <c r="T1382" s="63"/>
      <c r="U1382" s="123">
        <f>([1]!Contratacion2023[[#This Row],[FECHA FINALIZACION INICIAL]]-[1]!Contratacion2023[[#This Row],[FECHA DE INICIO (SECOP)]])/30</f>
        <v>0</v>
      </c>
      <c r="V1382" s="64"/>
      <c r="W1382" s="27"/>
      <c r="X1382" s="65"/>
      <c r="Y1382" s="65"/>
      <c r="Z1382" s="66"/>
      <c r="AA1382" s="67"/>
      <c r="AB1382" s="67"/>
      <c r="AC1382" s="68"/>
      <c r="AD1382" s="67"/>
      <c r="AE1382" s="72"/>
      <c r="AF1382" s="34"/>
      <c r="AG1382" s="69"/>
      <c r="AH1382" s="37"/>
      <c r="AI1382" s="37"/>
      <c r="AJ1382" s="37"/>
      <c r="AM1382" s="38"/>
      <c r="AN1382" s="38"/>
      <c r="AO1382" s="38"/>
      <c r="AQ1382" s="145"/>
      <c r="AR1382" s="72"/>
      <c r="AS1382" s="145"/>
      <c r="AX1382" s="75">
        <f>IF([1]!Contratacion2023[[#This Row],[ADICIÓN/PRÓRROGA]]="NO","N/A",[1]!Contratacion2023[[#This Row],[FECHA FIN PRORROGA]])</f>
        <v>0</v>
      </c>
      <c r="BB1382" s="283"/>
      <c r="BE1382" s="64">
        <f>[1]!Contratacion2023[[#This Row],[VALOR TOTAL DEL CONTRATO]]-[1]!Contratacion2023[[#This Row],[VALOR VIGENTE]]</f>
        <v>0</v>
      </c>
      <c r="BJ1382" s="51"/>
      <c r="BL1382" s="73"/>
      <c r="BM1382" s="51"/>
    </row>
    <row r="1383" spans="1:65" x14ac:dyDescent="0.25">
      <c r="A1383" s="53"/>
      <c r="H1383" s="203"/>
      <c r="I1383" s="57"/>
      <c r="K1383" s="58"/>
      <c r="L1383" s="59"/>
      <c r="N1383" s="59"/>
      <c r="O1383" s="61"/>
      <c r="P1383" s="55"/>
      <c r="Q1383" s="57"/>
      <c r="R1383" s="62"/>
      <c r="T1383" s="63"/>
      <c r="U1383" s="123">
        <f>([1]!Contratacion2023[[#This Row],[FECHA FINALIZACION INICIAL]]-[1]!Contratacion2023[[#This Row],[FECHA DE INICIO (SECOP)]])/30</f>
        <v>0</v>
      </c>
      <c r="V1383" s="64"/>
      <c r="W1383" s="27"/>
      <c r="X1383" s="65"/>
      <c r="Y1383" s="65"/>
      <c r="Z1383" s="66"/>
      <c r="AA1383" s="67"/>
      <c r="AB1383" s="67"/>
      <c r="AC1383" s="68"/>
      <c r="AD1383" s="67"/>
      <c r="AE1383" s="72"/>
      <c r="AF1383" s="34"/>
      <c r="AG1383" s="69"/>
      <c r="AH1383" s="37"/>
      <c r="AI1383" s="37"/>
      <c r="AJ1383" s="37"/>
      <c r="AM1383" s="38"/>
      <c r="AN1383" s="38"/>
      <c r="AO1383" s="38"/>
      <c r="AQ1383" s="145"/>
      <c r="AR1383" s="72"/>
      <c r="AS1383" s="145"/>
      <c r="AX1383" s="75">
        <f>IF([1]!Contratacion2023[[#This Row],[ADICIÓN/PRÓRROGA]]="NO","N/A",[1]!Contratacion2023[[#This Row],[FECHA FIN PRORROGA]])</f>
        <v>0</v>
      </c>
      <c r="BB1383" s="283"/>
      <c r="BE1383" s="64">
        <f>[1]!Contratacion2023[[#This Row],[VALOR TOTAL DEL CONTRATO]]-[1]!Contratacion2023[[#This Row],[VALOR VIGENTE]]</f>
        <v>0</v>
      </c>
      <c r="BJ1383" s="51"/>
      <c r="BL1383" s="73"/>
      <c r="BM1383" s="51"/>
    </row>
    <row r="1384" spans="1:65" x14ac:dyDescent="0.25">
      <c r="A1384" s="53"/>
      <c r="H1384" s="203"/>
      <c r="I1384" s="57"/>
      <c r="K1384" s="58"/>
      <c r="L1384" s="59"/>
      <c r="N1384" s="59"/>
      <c r="O1384" s="61"/>
      <c r="P1384" s="55"/>
      <c r="Q1384" s="57"/>
      <c r="R1384" s="62"/>
      <c r="T1384" s="63"/>
      <c r="U1384" s="123">
        <f>([1]!Contratacion2023[[#This Row],[FECHA FINALIZACION INICIAL]]-[1]!Contratacion2023[[#This Row],[FECHA DE INICIO (SECOP)]])/30</f>
        <v>0</v>
      </c>
      <c r="V1384" s="64"/>
      <c r="W1384" s="27"/>
      <c r="X1384" s="65"/>
      <c r="Y1384" s="65"/>
      <c r="Z1384" s="66"/>
      <c r="AA1384" s="67"/>
      <c r="AB1384" s="67"/>
      <c r="AC1384" s="68"/>
      <c r="AD1384" s="67"/>
      <c r="AE1384" s="72"/>
      <c r="AF1384" s="34"/>
      <c r="AG1384" s="69"/>
      <c r="AH1384" s="37"/>
      <c r="AI1384" s="37"/>
      <c r="AJ1384" s="37"/>
      <c r="AM1384" s="38"/>
      <c r="AN1384" s="38"/>
      <c r="AO1384" s="38"/>
      <c r="AQ1384" s="145"/>
      <c r="AR1384" s="72"/>
      <c r="AS1384" s="145"/>
      <c r="AX1384" s="75">
        <f>IF([1]!Contratacion2023[[#This Row],[ADICIÓN/PRÓRROGA]]="NO","N/A",[1]!Contratacion2023[[#This Row],[FECHA FIN PRORROGA]])</f>
        <v>0</v>
      </c>
      <c r="BB1384" s="283"/>
      <c r="BE1384" s="64">
        <f>[1]!Contratacion2023[[#This Row],[VALOR TOTAL DEL CONTRATO]]-[1]!Contratacion2023[[#This Row],[VALOR VIGENTE]]</f>
        <v>0</v>
      </c>
      <c r="BJ1384" s="51"/>
      <c r="BL1384" s="73"/>
      <c r="BM1384" s="51"/>
    </row>
    <row r="1385" spans="1:65" x14ac:dyDescent="0.25">
      <c r="A1385" s="53"/>
      <c r="H1385" s="203"/>
      <c r="I1385" s="57"/>
      <c r="K1385" s="58"/>
      <c r="L1385" s="59"/>
      <c r="N1385" s="59"/>
      <c r="O1385" s="61"/>
      <c r="P1385" s="55"/>
      <c r="Q1385" s="57"/>
      <c r="R1385" s="62"/>
      <c r="T1385" s="63"/>
      <c r="U1385" s="123">
        <f>([1]!Contratacion2023[[#This Row],[FECHA FINALIZACION INICIAL]]-[1]!Contratacion2023[[#This Row],[FECHA DE INICIO (SECOP)]])/30</f>
        <v>0</v>
      </c>
      <c r="V1385" s="64"/>
      <c r="W1385" s="27"/>
      <c r="X1385" s="65"/>
      <c r="Y1385" s="65"/>
      <c r="Z1385" s="66"/>
      <c r="AA1385" s="67"/>
      <c r="AB1385" s="67"/>
      <c r="AC1385" s="68"/>
      <c r="AD1385" s="67"/>
      <c r="AE1385" s="72"/>
      <c r="AF1385" s="34"/>
      <c r="AG1385" s="69"/>
      <c r="AH1385" s="37"/>
      <c r="AI1385" s="37"/>
      <c r="AJ1385" s="37"/>
      <c r="AM1385" s="38"/>
      <c r="AN1385" s="38"/>
      <c r="AO1385" s="38"/>
      <c r="AQ1385" s="145"/>
      <c r="AR1385" s="72"/>
      <c r="AS1385" s="145"/>
      <c r="AX1385" s="75">
        <f>IF([1]!Contratacion2023[[#This Row],[ADICIÓN/PRÓRROGA]]="NO","N/A",[1]!Contratacion2023[[#This Row],[FECHA FIN PRORROGA]])</f>
        <v>0</v>
      </c>
      <c r="BB1385" s="283"/>
      <c r="BE1385" s="64">
        <f>[1]!Contratacion2023[[#This Row],[VALOR TOTAL DEL CONTRATO]]-[1]!Contratacion2023[[#This Row],[VALOR VIGENTE]]</f>
        <v>0</v>
      </c>
      <c r="BJ1385" s="51"/>
      <c r="BL1385" s="73"/>
      <c r="BM1385" s="51"/>
    </row>
    <row r="1386" spans="1:65" x14ac:dyDescent="0.25">
      <c r="A1386" s="53"/>
      <c r="H1386" s="203"/>
      <c r="I1386" s="57"/>
      <c r="K1386" s="58"/>
      <c r="L1386" s="59"/>
      <c r="N1386" s="59"/>
      <c r="O1386" s="61"/>
      <c r="P1386" s="55"/>
      <c r="Q1386" s="57"/>
      <c r="R1386" s="62"/>
      <c r="T1386" s="63"/>
      <c r="U1386" s="123">
        <f>([1]!Contratacion2023[[#This Row],[FECHA FINALIZACION INICIAL]]-[1]!Contratacion2023[[#This Row],[FECHA DE INICIO (SECOP)]])/30</f>
        <v>0</v>
      </c>
      <c r="V1386" s="64"/>
      <c r="W1386" s="27"/>
      <c r="X1386" s="65"/>
      <c r="Y1386" s="65"/>
      <c r="Z1386" s="66"/>
      <c r="AA1386" s="67"/>
      <c r="AB1386" s="67"/>
      <c r="AC1386" s="68"/>
      <c r="AD1386" s="67"/>
      <c r="AE1386" s="72"/>
      <c r="AF1386" s="34"/>
      <c r="AG1386" s="69"/>
      <c r="AH1386" s="37"/>
      <c r="AI1386" s="37"/>
      <c r="AJ1386" s="37"/>
      <c r="AM1386" s="38"/>
      <c r="AN1386" s="38"/>
      <c r="AO1386" s="38"/>
      <c r="AQ1386" s="145"/>
      <c r="AR1386" s="72"/>
      <c r="AS1386" s="145"/>
      <c r="AX1386" s="75">
        <f>IF([1]!Contratacion2023[[#This Row],[ADICIÓN/PRÓRROGA]]="NO","N/A",[1]!Contratacion2023[[#This Row],[FECHA FIN PRORROGA]])</f>
        <v>0</v>
      </c>
      <c r="BB1386" s="283"/>
      <c r="BE1386" s="64">
        <f>[1]!Contratacion2023[[#This Row],[VALOR TOTAL DEL CONTRATO]]-[1]!Contratacion2023[[#This Row],[VALOR VIGENTE]]</f>
        <v>0</v>
      </c>
      <c r="BJ1386" s="51"/>
      <c r="BL1386" s="73"/>
      <c r="BM1386" s="51"/>
    </row>
    <row r="1387" spans="1:65" x14ac:dyDescent="0.25">
      <c r="A1387" s="53"/>
      <c r="H1387" s="203"/>
      <c r="I1387" s="57"/>
      <c r="K1387" s="58"/>
      <c r="L1387" s="59"/>
      <c r="N1387" s="59"/>
      <c r="O1387" s="61"/>
      <c r="P1387" s="55"/>
      <c r="Q1387" s="57"/>
      <c r="R1387" s="62"/>
      <c r="T1387" s="63"/>
      <c r="U1387" s="123">
        <f>([1]!Contratacion2023[[#This Row],[FECHA FINALIZACION INICIAL]]-[1]!Contratacion2023[[#This Row],[FECHA DE INICIO (SECOP)]])/30</f>
        <v>0</v>
      </c>
      <c r="V1387" s="64"/>
      <c r="W1387" s="27"/>
      <c r="X1387" s="65"/>
      <c r="Y1387" s="65"/>
      <c r="Z1387" s="66"/>
      <c r="AA1387" s="67"/>
      <c r="AB1387" s="67"/>
      <c r="AC1387" s="68"/>
      <c r="AD1387" s="67"/>
      <c r="AE1387" s="72"/>
      <c r="AF1387" s="34"/>
      <c r="AG1387" s="69"/>
      <c r="AH1387" s="37"/>
      <c r="AI1387" s="37"/>
      <c r="AJ1387" s="37"/>
      <c r="AM1387" s="38"/>
      <c r="AN1387" s="38"/>
      <c r="AO1387" s="38"/>
      <c r="AQ1387" s="145"/>
      <c r="AR1387" s="72"/>
      <c r="AS1387" s="145"/>
      <c r="AX1387" s="75">
        <f>IF([1]!Contratacion2023[[#This Row],[ADICIÓN/PRÓRROGA]]="NO","N/A",[1]!Contratacion2023[[#This Row],[FECHA FIN PRORROGA]])</f>
        <v>0</v>
      </c>
      <c r="BB1387" s="283"/>
      <c r="BE1387" s="64">
        <f>[1]!Contratacion2023[[#This Row],[VALOR TOTAL DEL CONTRATO]]-[1]!Contratacion2023[[#This Row],[VALOR VIGENTE]]</f>
        <v>0</v>
      </c>
      <c r="BJ1387" s="51"/>
      <c r="BL1387" s="73"/>
      <c r="BM1387" s="51"/>
    </row>
    <row r="1388" spans="1:65" x14ac:dyDescent="0.25">
      <c r="A1388" s="53"/>
      <c r="H1388" s="203"/>
      <c r="I1388" s="57"/>
      <c r="K1388" s="58"/>
      <c r="L1388" s="59"/>
      <c r="N1388" s="59"/>
      <c r="O1388" s="61"/>
      <c r="P1388" s="55"/>
      <c r="Q1388" s="57"/>
      <c r="R1388" s="62"/>
      <c r="T1388" s="63"/>
      <c r="U1388" s="123">
        <f>([1]!Contratacion2023[[#This Row],[FECHA FINALIZACION INICIAL]]-[1]!Contratacion2023[[#This Row],[FECHA DE INICIO (SECOP)]])/30</f>
        <v>0</v>
      </c>
      <c r="V1388" s="64"/>
      <c r="W1388" s="27"/>
      <c r="X1388" s="65"/>
      <c r="Y1388" s="65"/>
      <c r="Z1388" s="66"/>
      <c r="AA1388" s="67"/>
      <c r="AB1388" s="67"/>
      <c r="AC1388" s="68"/>
      <c r="AD1388" s="67"/>
      <c r="AE1388" s="72"/>
      <c r="AF1388" s="34"/>
      <c r="AG1388" s="69"/>
      <c r="AH1388" s="37"/>
      <c r="AI1388" s="37"/>
      <c r="AJ1388" s="37"/>
      <c r="AM1388" s="38"/>
      <c r="AN1388" s="38"/>
      <c r="AO1388" s="38"/>
      <c r="AQ1388" s="145"/>
      <c r="AR1388" s="72"/>
      <c r="AS1388" s="145"/>
      <c r="AX1388" s="75">
        <f>IF([1]!Contratacion2023[[#This Row],[ADICIÓN/PRÓRROGA]]="NO","N/A",[1]!Contratacion2023[[#This Row],[FECHA FIN PRORROGA]])</f>
        <v>0</v>
      </c>
      <c r="BB1388" s="283"/>
      <c r="BE1388" s="64">
        <f>[1]!Contratacion2023[[#This Row],[VALOR TOTAL DEL CONTRATO]]-[1]!Contratacion2023[[#This Row],[VALOR VIGENTE]]</f>
        <v>0</v>
      </c>
      <c r="BJ1388" s="51"/>
      <c r="BL1388" s="73"/>
      <c r="BM1388" s="51"/>
    </row>
    <row r="1389" spans="1:65" x14ac:dyDescent="0.25">
      <c r="A1389" s="53"/>
      <c r="H1389" s="203"/>
      <c r="I1389" s="57"/>
      <c r="K1389" s="58"/>
      <c r="L1389" s="59"/>
      <c r="N1389" s="59"/>
      <c r="O1389" s="61"/>
      <c r="P1389" s="55"/>
      <c r="Q1389" s="57"/>
      <c r="R1389" s="62"/>
      <c r="T1389" s="63"/>
      <c r="U1389" s="123">
        <f>([1]!Contratacion2023[[#This Row],[FECHA FINALIZACION INICIAL]]-[1]!Contratacion2023[[#This Row],[FECHA DE INICIO (SECOP)]])/30</f>
        <v>0</v>
      </c>
      <c r="V1389" s="64"/>
      <c r="W1389" s="27"/>
      <c r="X1389" s="65"/>
      <c r="Y1389" s="65"/>
      <c r="Z1389" s="66"/>
      <c r="AA1389" s="67"/>
      <c r="AB1389" s="67"/>
      <c r="AC1389" s="68"/>
      <c r="AD1389" s="67"/>
      <c r="AE1389" s="72"/>
      <c r="AF1389" s="34"/>
      <c r="AG1389" s="69"/>
      <c r="AH1389" s="37"/>
      <c r="AI1389" s="37"/>
      <c r="AJ1389" s="37"/>
      <c r="AM1389" s="38"/>
      <c r="AN1389" s="38"/>
      <c r="AO1389" s="38"/>
      <c r="AQ1389" s="145"/>
      <c r="AR1389" s="72"/>
      <c r="AS1389" s="145"/>
      <c r="AX1389" s="75">
        <f>IF([1]!Contratacion2023[[#This Row],[ADICIÓN/PRÓRROGA]]="NO","N/A",[1]!Contratacion2023[[#This Row],[FECHA FIN PRORROGA]])</f>
        <v>0</v>
      </c>
      <c r="BB1389" s="283"/>
      <c r="BE1389" s="64">
        <f>[1]!Contratacion2023[[#This Row],[VALOR TOTAL DEL CONTRATO]]-[1]!Contratacion2023[[#This Row],[VALOR VIGENTE]]</f>
        <v>0</v>
      </c>
      <c r="BJ1389" s="51"/>
      <c r="BL1389" s="73"/>
      <c r="BM1389" s="51"/>
    </row>
    <row r="1390" spans="1:65" x14ac:dyDescent="0.25">
      <c r="A1390" s="53"/>
      <c r="H1390" s="203"/>
      <c r="I1390" s="57"/>
      <c r="K1390" s="58"/>
      <c r="L1390" s="59"/>
      <c r="N1390" s="59"/>
      <c r="O1390" s="61"/>
      <c r="P1390" s="55"/>
      <c r="Q1390" s="57"/>
      <c r="R1390" s="62"/>
      <c r="T1390" s="63"/>
      <c r="U1390" s="123">
        <f>([1]!Contratacion2023[[#This Row],[FECHA FINALIZACION INICIAL]]-[1]!Contratacion2023[[#This Row],[FECHA DE INICIO (SECOP)]])/30</f>
        <v>0</v>
      </c>
      <c r="V1390" s="64"/>
      <c r="W1390" s="27"/>
      <c r="X1390" s="65"/>
      <c r="Y1390" s="65"/>
      <c r="Z1390" s="66"/>
      <c r="AA1390" s="67"/>
      <c r="AB1390" s="67"/>
      <c r="AC1390" s="68"/>
      <c r="AD1390" s="67"/>
      <c r="AE1390" s="72"/>
      <c r="AF1390" s="34"/>
      <c r="AG1390" s="69"/>
      <c r="AH1390" s="37"/>
      <c r="AI1390" s="37"/>
      <c r="AJ1390" s="37"/>
      <c r="AM1390" s="38"/>
      <c r="AN1390" s="38"/>
      <c r="AO1390" s="38"/>
      <c r="AQ1390" s="145"/>
      <c r="AR1390" s="72"/>
      <c r="AS1390" s="145"/>
      <c r="AX1390" s="75">
        <f>IF([1]!Contratacion2023[[#This Row],[ADICIÓN/PRÓRROGA]]="NO","N/A",[1]!Contratacion2023[[#This Row],[FECHA FIN PRORROGA]])</f>
        <v>0</v>
      </c>
      <c r="BB1390" s="283"/>
      <c r="BE1390" s="64">
        <f>[1]!Contratacion2023[[#This Row],[VALOR TOTAL DEL CONTRATO]]-[1]!Contratacion2023[[#This Row],[VALOR VIGENTE]]</f>
        <v>0</v>
      </c>
      <c r="BJ1390" s="51"/>
      <c r="BL1390" s="73"/>
      <c r="BM1390" s="51"/>
    </row>
    <row r="1391" spans="1:65" x14ac:dyDescent="0.25">
      <c r="A1391" s="53"/>
      <c r="H1391" s="203"/>
      <c r="I1391" s="57"/>
      <c r="K1391" s="58"/>
      <c r="L1391" s="59"/>
      <c r="N1391" s="59"/>
      <c r="O1391" s="61"/>
      <c r="P1391" s="55"/>
      <c r="Q1391" s="57"/>
      <c r="R1391" s="62"/>
      <c r="T1391" s="63"/>
      <c r="U1391" s="123">
        <f>([1]!Contratacion2023[[#This Row],[FECHA FINALIZACION INICIAL]]-[1]!Contratacion2023[[#This Row],[FECHA DE INICIO (SECOP)]])/30</f>
        <v>0</v>
      </c>
      <c r="V1391" s="64"/>
      <c r="W1391" s="27"/>
      <c r="X1391" s="65"/>
      <c r="Y1391" s="65"/>
      <c r="Z1391" s="66"/>
      <c r="AA1391" s="67"/>
      <c r="AB1391" s="67"/>
      <c r="AC1391" s="68"/>
      <c r="AD1391" s="67"/>
      <c r="AE1391" s="72"/>
      <c r="AF1391" s="34"/>
      <c r="AG1391" s="69"/>
      <c r="AH1391" s="37"/>
      <c r="AI1391" s="37"/>
      <c r="AJ1391" s="37"/>
      <c r="AM1391" s="38"/>
      <c r="AN1391" s="38"/>
      <c r="AO1391" s="38"/>
      <c r="AQ1391" s="145"/>
      <c r="AR1391" s="72"/>
      <c r="AS1391" s="145"/>
      <c r="AX1391" s="75">
        <f>IF([1]!Contratacion2023[[#This Row],[ADICIÓN/PRÓRROGA]]="NO","N/A",[1]!Contratacion2023[[#This Row],[FECHA FIN PRORROGA]])</f>
        <v>0</v>
      </c>
      <c r="BB1391" s="283"/>
      <c r="BE1391" s="64">
        <f>[1]!Contratacion2023[[#This Row],[VALOR TOTAL DEL CONTRATO]]-[1]!Contratacion2023[[#This Row],[VALOR VIGENTE]]</f>
        <v>0</v>
      </c>
      <c r="BJ1391" s="51"/>
      <c r="BL1391" s="73"/>
      <c r="BM1391" s="51"/>
    </row>
    <row r="1392" spans="1:65" x14ac:dyDescent="0.25">
      <c r="A1392" s="53"/>
      <c r="H1392" s="203"/>
      <c r="I1392" s="57"/>
      <c r="K1392" s="58"/>
      <c r="L1392" s="59"/>
      <c r="N1392" s="59"/>
      <c r="O1392" s="61"/>
      <c r="P1392" s="55"/>
      <c r="Q1392" s="57"/>
      <c r="R1392" s="62"/>
      <c r="T1392" s="63"/>
      <c r="U1392" s="123">
        <f>([1]!Contratacion2023[[#This Row],[FECHA FINALIZACION INICIAL]]-[1]!Contratacion2023[[#This Row],[FECHA DE INICIO (SECOP)]])/30</f>
        <v>0</v>
      </c>
      <c r="V1392" s="64"/>
      <c r="W1392" s="27"/>
      <c r="X1392" s="65"/>
      <c r="Y1392" s="65"/>
      <c r="Z1392" s="66"/>
      <c r="AA1392" s="67"/>
      <c r="AB1392" s="67"/>
      <c r="AC1392" s="68"/>
      <c r="AD1392" s="67"/>
      <c r="AE1392" s="72"/>
      <c r="AF1392" s="34"/>
      <c r="AG1392" s="69"/>
      <c r="AH1392" s="37"/>
      <c r="AI1392" s="37"/>
      <c r="AJ1392" s="37"/>
      <c r="AM1392" s="38"/>
      <c r="AN1392" s="38"/>
      <c r="AO1392" s="38"/>
      <c r="AQ1392" s="145"/>
      <c r="AR1392" s="72"/>
      <c r="AS1392" s="145"/>
      <c r="AX1392" s="75">
        <f>IF([1]!Contratacion2023[[#This Row],[ADICIÓN/PRÓRROGA]]="NO","N/A",[1]!Contratacion2023[[#This Row],[FECHA FIN PRORROGA]])</f>
        <v>0</v>
      </c>
      <c r="BB1392" s="283"/>
      <c r="BE1392" s="64">
        <f>[1]!Contratacion2023[[#This Row],[VALOR TOTAL DEL CONTRATO]]-[1]!Contratacion2023[[#This Row],[VALOR VIGENTE]]</f>
        <v>0</v>
      </c>
      <c r="BJ1392" s="51"/>
      <c r="BL1392" s="73"/>
      <c r="BM1392" s="51"/>
    </row>
    <row r="1393" spans="1:65" x14ac:dyDescent="0.25">
      <c r="A1393" s="53"/>
      <c r="H1393" s="203"/>
      <c r="I1393" s="57"/>
      <c r="K1393" s="58"/>
      <c r="L1393" s="59"/>
      <c r="N1393" s="59"/>
      <c r="O1393" s="61"/>
      <c r="P1393" s="55"/>
      <c r="Q1393" s="57"/>
      <c r="R1393" s="62"/>
      <c r="T1393" s="63"/>
      <c r="U1393" s="123">
        <f>([1]!Contratacion2023[[#This Row],[FECHA FINALIZACION INICIAL]]-[1]!Contratacion2023[[#This Row],[FECHA DE INICIO (SECOP)]])/30</f>
        <v>0</v>
      </c>
      <c r="V1393" s="64"/>
      <c r="W1393" s="27"/>
      <c r="X1393" s="65"/>
      <c r="Y1393" s="65"/>
      <c r="Z1393" s="66"/>
      <c r="AA1393" s="67"/>
      <c r="AB1393" s="67"/>
      <c r="AC1393" s="68"/>
      <c r="AD1393" s="67"/>
      <c r="AE1393" s="72"/>
      <c r="AF1393" s="34"/>
      <c r="AG1393" s="69"/>
      <c r="AH1393" s="37"/>
      <c r="AI1393" s="37"/>
      <c r="AJ1393" s="37"/>
      <c r="AM1393" s="38"/>
      <c r="AN1393" s="38"/>
      <c r="AO1393" s="38"/>
      <c r="AQ1393" s="145"/>
      <c r="AR1393" s="72"/>
      <c r="AS1393" s="145"/>
      <c r="AX1393" s="75">
        <f>IF([1]!Contratacion2023[[#This Row],[ADICIÓN/PRÓRROGA]]="NO","N/A",[1]!Contratacion2023[[#This Row],[FECHA FIN PRORROGA]])</f>
        <v>0</v>
      </c>
      <c r="BB1393" s="283"/>
      <c r="BE1393" s="64">
        <f>[1]!Contratacion2023[[#This Row],[VALOR TOTAL DEL CONTRATO]]-[1]!Contratacion2023[[#This Row],[VALOR VIGENTE]]</f>
        <v>0</v>
      </c>
      <c r="BJ1393" s="51"/>
      <c r="BL1393" s="73"/>
      <c r="BM1393" s="51"/>
    </row>
    <row r="1394" spans="1:65" x14ac:dyDescent="0.25">
      <c r="A1394" s="53"/>
      <c r="H1394" s="203"/>
      <c r="I1394" s="57"/>
      <c r="K1394" s="58"/>
      <c r="L1394" s="59"/>
      <c r="N1394" s="59"/>
      <c r="O1394" s="61"/>
      <c r="P1394" s="55"/>
      <c r="Q1394" s="57"/>
      <c r="R1394" s="62"/>
      <c r="T1394" s="63"/>
      <c r="U1394" s="123">
        <f>([1]!Contratacion2023[[#This Row],[FECHA FINALIZACION INICIAL]]-[1]!Contratacion2023[[#This Row],[FECHA DE INICIO (SECOP)]])/30</f>
        <v>0</v>
      </c>
      <c r="V1394" s="64"/>
      <c r="W1394" s="27"/>
      <c r="X1394" s="65"/>
      <c r="Y1394" s="65"/>
      <c r="Z1394" s="66"/>
      <c r="AA1394" s="67"/>
      <c r="AB1394" s="67"/>
      <c r="AC1394" s="68"/>
      <c r="AD1394" s="67"/>
      <c r="AE1394" s="72"/>
      <c r="AF1394" s="34"/>
      <c r="AG1394" s="69"/>
      <c r="AH1394" s="37"/>
      <c r="AI1394" s="37"/>
      <c r="AJ1394" s="37"/>
      <c r="AM1394" s="38"/>
      <c r="AN1394" s="38"/>
      <c r="AO1394" s="38"/>
      <c r="AQ1394" s="145"/>
      <c r="AR1394" s="72"/>
      <c r="AS1394" s="145"/>
      <c r="AX1394" s="75">
        <f>IF([1]!Contratacion2023[[#This Row],[ADICIÓN/PRÓRROGA]]="NO","N/A",[1]!Contratacion2023[[#This Row],[FECHA FIN PRORROGA]])</f>
        <v>0</v>
      </c>
      <c r="BB1394" s="283"/>
      <c r="BE1394" s="64">
        <f>[1]!Contratacion2023[[#This Row],[VALOR TOTAL DEL CONTRATO]]-[1]!Contratacion2023[[#This Row],[VALOR VIGENTE]]</f>
        <v>0</v>
      </c>
      <c r="BJ1394" s="51"/>
      <c r="BL1394" s="73"/>
      <c r="BM1394" s="51"/>
    </row>
    <row r="1395" spans="1:65" x14ac:dyDescent="0.25">
      <c r="A1395" s="53"/>
      <c r="H1395" s="203"/>
      <c r="I1395" s="57"/>
      <c r="K1395" s="58"/>
      <c r="L1395" s="59"/>
      <c r="N1395" s="59"/>
      <c r="O1395" s="61"/>
      <c r="P1395" s="55"/>
      <c r="Q1395" s="57"/>
      <c r="R1395" s="62"/>
      <c r="T1395" s="63"/>
      <c r="U1395" s="123">
        <f>([1]!Contratacion2023[[#This Row],[FECHA FINALIZACION INICIAL]]-[1]!Contratacion2023[[#This Row],[FECHA DE INICIO (SECOP)]])/30</f>
        <v>0</v>
      </c>
      <c r="V1395" s="64"/>
      <c r="W1395" s="27"/>
      <c r="X1395" s="65"/>
      <c r="Y1395" s="65"/>
      <c r="Z1395" s="66"/>
      <c r="AA1395" s="67"/>
      <c r="AB1395" s="67"/>
      <c r="AC1395" s="68"/>
      <c r="AD1395" s="67"/>
      <c r="AE1395" s="72"/>
      <c r="AF1395" s="34"/>
      <c r="AG1395" s="69"/>
      <c r="AH1395" s="37"/>
      <c r="AI1395" s="37"/>
      <c r="AJ1395" s="37"/>
      <c r="AM1395" s="38"/>
      <c r="AN1395" s="38"/>
      <c r="AO1395" s="38"/>
      <c r="AQ1395" s="145"/>
      <c r="AR1395" s="72"/>
      <c r="AS1395" s="145"/>
      <c r="AX1395" s="75">
        <f>IF([1]!Contratacion2023[[#This Row],[ADICIÓN/PRÓRROGA]]="NO","N/A",[1]!Contratacion2023[[#This Row],[FECHA FIN PRORROGA]])</f>
        <v>0</v>
      </c>
      <c r="BB1395" s="283"/>
      <c r="BE1395" s="64">
        <f>[1]!Contratacion2023[[#This Row],[VALOR TOTAL DEL CONTRATO]]-[1]!Contratacion2023[[#This Row],[VALOR VIGENTE]]</f>
        <v>0</v>
      </c>
      <c r="BJ1395" s="51"/>
      <c r="BL1395" s="73"/>
      <c r="BM1395" s="51"/>
    </row>
    <row r="1396" spans="1:65" x14ac:dyDescent="0.25">
      <c r="A1396" s="53"/>
      <c r="H1396" s="203"/>
      <c r="I1396" s="57"/>
      <c r="K1396" s="58"/>
      <c r="L1396" s="59"/>
      <c r="N1396" s="59"/>
      <c r="O1396" s="61"/>
      <c r="P1396" s="55"/>
      <c r="Q1396" s="57"/>
      <c r="R1396" s="62"/>
      <c r="T1396" s="63"/>
      <c r="U1396" s="123">
        <f>([1]!Contratacion2023[[#This Row],[FECHA FINALIZACION INICIAL]]-[1]!Contratacion2023[[#This Row],[FECHA DE INICIO (SECOP)]])/30</f>
        <v>0</v>
      </c>
      <c r="V1396" s="64"/>
      <c r="W1396" s="27"/>
      <c r="X1396" s="65"/>
      <c r="Y1396" s="65"/>
      <c r="Z1396" s="66"/>
      <c r="AA1396" s="67"/>
      <c r="AB1396" s="67"/>
      <c r="AC1396" s="68"/>
      <c r="AD1396" s="67"/>
      <c r="AE1396" s="72"/>
      <c r="AF1396" s="34"/>
      <c r="AG1396" s="69"/>
      <c r="AH1396" s="37"/>
      <c r="AI1396" s="37"/>
      <c r="AJ1396" s="37"/>
      <c r="AM1396" s="38"/>
      <c r="AN1396" s="38"/>
      <c r="AO1396" s="38"/>
      <c r="AQ1396" s="145"/>
      <c r="AR1396" s="72"/>
      <c r="AS1396" s="145"/>
      <c r="AX1396" s="75">
        <f>IF([1]!Contratacion2023[[#This Row],[ADICIÓN/PRÓRROGA]]="NO","N/A",[1]!Contratacion2023[[#This Row],[FECHA FIN PRORROGA]])</f>
        <v>0</v>
      </c>
      <c r="BB1396" s="283"/>
      <c r="BE1396" s="64">
        <f>[1]!Contratacion2023[[#This Row],[VALOR TOTAL DEL CONTRATO]]-[1]!Contratacion2023[[#This Row],[VALOR VIGENTE]]</f>
        <v>0</v>
      </c>
      <c r="BJ1396" s="51"/>
      <c r="BL1396" s="73"/>
      <c r="BM1396" s="51"/>
    </row>
    <row r="1397" spans="1:65" x14ac:dyDescent="0.25">
      <c r="A1397" s="53"/>
      <c r="H1397" s="203"/>
      <c r="I1397" s="57"/>
      <c r="K1397" s="58"/>
      <c r="L1397" s="59"/>
      <c r="N1397" s="59"/>
      <c r="O1397" s="61"/>
      <c r="P1397" s="55"/>
      <c r="Q1397" s="57"/>
      <c r="R1397" s="62"/>
      <c r="T1397" s="63"/>
      <c r="U1397" s="123">
        <f>([1]!Contratacion2023[[#This Row],[FECHA FINALIZACION INICIAL]]-[1]!Contratacion2023[[#This Row],[FECHA DE INICIO (SECOP)]])/30</f>
        <v>0</v>
      </c>
      <c r="V1397" s="64"/>
      <c r="W1397" s="27"/>
      <c r="X1397" s="65"/>
      <c r="Y1397" s="65"/>
      <c r="Z1397" s="66"/>
      <c r="AA1397" s="67"/>
      <c r="AB1397" s="67"/>
      <c r="AC1397" s="68"/>
      <c r="AD1397" s="67"/>
      <c r="AE1397" s="72"/>
      <c r="AF1397" s="34"/>
      <c r="AG1397" s="69"/>
      <c r="AH1397" s="37"/>
      <c r="AI1397" s="37"/>
      <c r="AJ1397" s="37"/>
      <c r="AM1397" s="38"/>
      <c r="AN1397" s="38"/>
      <c r="AO1397" s="38"/>
      <c r="AQ1397" s="145"/>
      <c r="AR1397" s="72"/>
      <c r="AS1397" s="145"/>
      <c r="AX1397" s="75">
        <f>IF([1]!Contratacion2023[[#This Row],[ADICIÓN/PRÓRROGA]]="NO","N/A",[1]!Contratacion2023[[#This Row],[FECHA FIN PRORROGA]])</f>
        <v>0</v>
      </c>
      <c r="BB1397" s="283"/>
      <c r="BE1397" s="64">
        <f>[1]!Contratacion2023[[#This Row],[VALOR TOTAL DEL CONTRATO]]-[1]!Contratacion2023[[#This Row],[VALOR VIGENTE]]</f>
        <v>0</v>
      </c>
      <c r="BJ1397" s="51"/>
      <c r="BL1397" s="73"/>
      <c r="BM1397" s="51"/>
    </row>
    <row r="1398" spans="1:65" x14ac:dyDescent="0.25">
      <c r="A1398" s="53"/>
      <c r="H1398" s="203"/>
      <c r="I1398" s="57"/>
      <c r="K1398" s="58"/>
      <c r="L1398" s="59"/>
      <c r="N1398" s="59"/>
      <c r="O1398" s="61"/>
      <c r="P1398" s="55"/>
      <c r="Q1398" s="57"/>
      <c r="R1398" s="62"/>
      <c r="T1398" s="63"/>
      <c r="U1398" s="123">
        <f>([1]!Contratacion2023[[#This Row],[FECHA FINALIZACION INICIAL]]-[1]!Contratacion2023[[#This Row],[FECHA DE INICIO (SECOP)]])/30</f>
        <v>0</v>
      </c>
      <c r="V1398" s="64"/>
      <c r="W1398" s="27"/>
      <c r="X1398" s="65"/>
      <c r="Y1398" s="65"/>
      <c r="Z1398" s="66"/>
      <c r="AA1398" s="67"/>
      <c r="AB1398" s="67"/>
      <c r="AC1398" s="68"/>
      <c r="AD1398" s="67"/>
      <c r="AE1398" s="72"/>
      <c r="AF1398" s="34"/>
      <c r="AG1398" s="69"/>
      <c r="AH1398" s="37"/>
      <c r="AI1398" s="37"/>
      <c r="AJ1398" s="37"/>
      <c r="AM1398" s="38"/>
      <c r="AN1398" s="38"/>
      <c r="AO1398" s="38"/>
      <c r="AQ1398" s="145"/>
      <c r="AR1398" s="72"/>
      <c r="AS1398" s="145"/>
      <c r="AX1398" s="75">
        <f>IF([1]!Contratacion2023[[#This Row],[ADICIÓN/PRÓRROGA]]="NO","N/A",[1]!Contratacion2023[[#This Row],[FECHA FIN PRORROGA]])</f>
        <v>0</v>
      </c>
      <c r="BB1398" s="283"/>
      <c r="BE1398" s="64">
        <f>[1]!Contratacion2023[[#This Row],[VALOR TOTAL DEL CONTRATO]]-[1]!Contratacion2023[[#This Row],[VALOR VIGENTE]]</f>
        <v>0</v>
      </c>
      <c r="BJ1398" s="51"/>
      <c r="BL1398" s="73"/>
      <c r="BM1398" s="51"/>
    </row>
    <row r="1399" spans="1:65" x14ac:dyDescent="0.25">
      <c r="A1399" s="53"/>
      <c r="H1399" s="203"/>
      <c r="I1399" s="57"/>
      <c r="K1399" s="58"/>
      <c r="L1399" s="59"/>
      <c r="N1399" s="59"/>
      <c r="O1399" s="61"/>
      <c r="P1399" s="55"/>
      <c r="Q1399" s="57"/>
      <c r="R1399" s="62"/>
      <c r="T1399" s="63"/>
      <c r="U1399" s="123">
        <f>([1]!Contratacion2023[[#This Row],[FECHA FINALIZACION INICIAL]]-[1]!Contratacion2023[[#This Row],[FECHA DE INICIO (SECOP)]])/30</f>
        <v>0</v>
      </c>
      <c r="V1399" s="64"/>
      <c r="W1399" s="27"/>
      <c r="X1399" s="65"/>
      <c r="Y1399" s="65"/>
      <c r="Z1399" s="66"/>
      <c r="AA1399" s="67"/>
      <c r="AB1399" s="67"/>
      <c r="AC1399" s="68"/>
      <c r="AD1399" s="67"/>
      <c r="AE1399" s="72"/>
      <c r="AF1399" s="34"/>
      <c r="AG1399" s="69"/>
      <c r="AH1399" s="37"/>
      <c r="AI1399" s="37"/>
      <c r="AJ1399" s="37"/>
      <c r="AM1399" s="38"/>
      <c r="AN1399" s="38"/>
      <c r="AO1399" s="38"/>
      <c r="AQ1399" s="145"/>
      <c r="AR1399" s="72"/>
      <c r="AS1399" s="145"/>
      <c r="AX1399" s="75">
        <f>IF([1]!Contratacion2023[[#This Row],[ADICIÓN/PRÓRROGA]]="NO","N/A",[1]!Contratacion2023[[#This Row],[FECHA FIN PRORROGA]])</f>
        <v>0</v>
      </c>
      <c r="BB1399" s="283"/>
      <c r="BE1399" s="64">
        <f>[1]!Contratacion2023[[#This Row],[VALOR TOTAL DEL CONTRATO]]-[1]!Contratacion2023[[#This Row],[VALOR VIGENTE]]</f>
        <v>0</v>
      </c>
      <c r="BJ1399" s="51"/>
      <c r="BL1399" s="73"/>
      <c r="BM1399" s="51"/>
    </row>
    <row r="1400" spans="1:65" x14ac:dyDescent="0.25">
      <c r="A1400" s="53"/>
      <c r="H1400" s="203"/>
      <c r="I1400" s="57"/>
      <c r="K1400" s="58"/>
      <c r="L1400" s="59"/>
      <c r="N1400" s="59"/>
      <c r="O1400" s="61"/>
      <c r="P1400" s="55"/>
      <c r="Q1400" s="57"/>
      <c r="R1400" s="62"/>
      <c r="T1400" s="63"/>
      <c r="U1400" s="123">
        <f>([1]!Contratacion2023[[#This Row],[FECHA FINALIZACION INICIAL]]-[1]!Contratacion2023[[#This Row],[FECHA DE INICIO (SECOP)]])/30</f>
        <v>0</v>
      </c>
      <c r="V1400" s="64"/>
      <c r="W1400" s="27"/>
      <c r="X1400" s="65"/>
      <c r="Y1400" s="65"/>
      <c r="Z1400" s="66"/>
      <c r="AA1400" s="67"/>
      <c r="AB1400" s="67"/>
      <c r="AC1400" s="68"/>
      <c r="AD1400" s="67"/>
      <c r="AE1400" s="72"/>
      <c r="AF1400" s="34"/>
      <c r="AG1400" s="69"/>
      <c r="AH1400" s="37"/>
      <c r="AI1400" s="37"/>
      <c r="AJ1400" s="37"/>
      <c r="AM1400" s="38"/>
      <c r="AN1400" s="38"/>
      <c r="AO1400" s="38"/>
      <c r="AQ1400" s="145"/>
      <c r="AR1400" s="72"/>
      <c r="AS1400" s="145"/>
      <c r="AX1400" s="75">
        <f>IF([1]!Contratacion2023[[#This Row],[ADICIÓN/PRÓRROGA]]="NO","N/A",[1]!Contratacion2023[[#This Row],[FECHA FIN PRORROGA]])</f>
        <v>0</v>
      </c>
      <c r="BB1400" s="283"/>
      <c r="BE1400" s="64">
        <f>[1]!Contratacion2023[[#This Row],[VALOR TOTAL DEL CONTRATO]]-[1]!Contratacion2023[[#This Row],[VALOR VIGENTE]]</f>
        <v>0</v>
      </c>
      <c r="BJ1400" s="51"/>
      <c r="BL1400" s="73"/>
      <c r="BM1400" s="51"/>
    </row>
    <row r="1401" spans="1:65" x14ac:dyDescent="0.25">
      <c r="A1401" s="53"/>
      <c r="H1401" s="203"/>
      <c r="I1401" s="57"/>
      <c r="K1401" s="58"/>
      <c r="L1401" s="59"/>
      <c r="N1401" s="59"/>
      <c r="O1401" s="61"/>
      <c r="P1401" s="55"/>
      <c r="Q1401" s="57"/>
      <c r="R1401" s="62"/>
      <c r="T1401" s="63"/>
      <c r="U1401" s="123">
        <f>([1]!Contratacion2023[[#This Row],[FECHA FINALIZACION INICIAL]]-[1]!Contratacion2023[[#This Row],[FECHA DE INICIO (SECOP)]])/30</f>
        <v>0</v>
      </c>
      <c r="V1401" s="64"/>
      <c r="W1401" s="27"/>
      <c r="X1401" s="65"/>
      <c r="Y1401" s="65"/>
      <c r="Z1401" s="66"/>
      <c r="AA1401" s="67"/>
      <c r="AB1401" s="67"/>
      <c r="AC1401" s="68"/>
      <c r="AD1401" s="67"/>
      <c r="AE1401" s="72"/>
      <c r="AF1401" s="34"/>
      <c r="AG1401" s="69"/>
      <c r="AH1401" s="37"/>
      <c r="AI1401" s="37"/>
      <c r="AJ1401" s="37"/>
      <c r="AM1401" s="38"/>
      <c r="AN1401" s="38"/>
      <c r="AO1401" s="38"/>
      <c r="AQ1401" s="145"/>
      <c r="AR1401" s="72"/>
      <c r="AS1401" s="145"/>
      <c r="AX1401" s="75">
        <f>IF([1]!Contratacion2023[[#This Row],[ADICIÓN/PRÓRROGA]]="NO","N/A",[1]!Contratacion2023[[#This Row],[FECHA FIN PRORROGA]])</f>
        <v>0</v>
      </c>
      <c r="BB1401" s="283"/>
      <c r="BE1401" s="64">
        <f>[1]!Contratacion2023[[#This Row],[VALOR TOTAL DEL CONTRATO]]-[1]!Contratacion2023[[#This Row],[VALOR VIGENTE]]</f>
        <v>0</v>
      </c>
      <c r="BJ1401" s="51"/>
      <c r="BL1401" s="73"/>
      <c r="BM1401" s="51"/>
    </row>
    <row r="1402" spans="1:65" x14ac:dyDescent="0.25">
      <c r="A1402" s="53"/>
      <c r="H1402" s="203"/>
      <c r="I1402" s="57"/>
      <c r="K1402" s="58"/>
      <c r="L1402" s="59"/>
      <c r="N1402" s="59"/>
      <c r="O1402" s="61"/>
      <c r="P1402" s="55"/>
      <c r="Q1402" s="57"/>
      <c r="R1402" s="62"/>
      <c r="T1402" s="63"/>
      <c r="U1402" s="123">
        <f>([1]!Contratacion2023[[#This Row],[FECHA FINALIZACION INICIAL]]-[1]!Contratacion2023[[#This Row],[FECHA DE INICIO (SECOP)]])/30</f>
        <v>0</v>
      </c>
      <c r="V1402" s="64"/>
      <c r="W1402" s="27"/>
      <c r="X1402" s="65"/>
      <c r="Y1402" s="65"/>
      <c r="Z1402" s="66"/>
      <c r="AA1402" s="67"/>
      <c r="AB1402" s="67"/>
      <c r="AC1402" s="68"/>
      <c r="AD1402" s="67"/>
      <c r="AE1402" s="72"/>
      <c r="AF1402" s="34"/>
      <c r="AG1402" s="69"/>
      <c r="AH1402" s="37"/>
      <c r="AI1402" s="37"/>
      <c r="AJ1402" s="37"/>
      <c r="AM1402" s="38"/>
      <c r="AN1402" s="38"/>
      <c r="AO1402" s="38"/>
      <c r="AQ1402" s="145"/>
      <c r="AR1402" s="72"/>
      <c r="AS1402" s="145"/>
      <c r="AX1402" s="75">
        <f>IF([1]!Contratacion2023[[#This Row],[ADICIÓN/PRÓRROGA]]="NO","N/A",[1]!Contratacion2023[[#This Row],[FECHA FIN PRORROGA]])</f>
        <v>0</v>
      </c>
      <c r="BB1402" s="283"/>
      <c r="BE1402" s="64">
        <f>[1]!Contratacion2023[[#This Row],[VALOR TOTAL DEL CONTRATO]]-[1]!Contratacion2023[[#This Row],[VALOR VIGENTE]]</f>
        <v>0</v>
      </c>
      <c r="BJ1402" s="51"/>
      <c r="BL1402" s="73"/>
      <c r="BM1402" s="51"/>
    </row>
    <row r="1403" spans="1:65" x14ac:dyDescent="0.25">
      <c r="A1403" s="53"/>
      <c r="H1403" s="203"/>
      <c r="I1403" s="57"/>
      <c r="K1403" s="58"/>
      <c r="L1403" s="59"/>
      <c r="N1403" s="59"/>
      <c r="O1403" s="61"/>
      <c r="P1403" s="55"/>
      <c r="Q1403" s="57"/>
      <c r="R1403" s="62"/>
      <c r="T1403" s="63"/>
      <c r="U1403" s="123">
        <f>([1]!Contratacion2023[[#This Row],[FECHA FINALIZACION INICIAL]]-[1]!Contratacion2023[[#This Row],[FECHA DE INICIO (SECOP)]])/30</f>
        <v>0</v>
      </c>
      <c r="V1403" s="64"/>
      <c r="W1403" s="27"/>
      <c r="X1403" s="65"/>
      <c r="Y1403" s="65"/>
      <c r="Z1403" s="66"/>
      <c r="AA1403" s="67"/>
      <c r="AB1403" s="67"/>
      <c r="AC1403" s="68"/>
      <c r="AD1403" s="67"/>
      <c r="AE1403" s="72"/>
      <c r="AF1403" s="34"/>
      <c r="AG1403" s="69"/>
      <c r="AH1403" s="37"/>
      <c r="AI1403" s="37"/>
      <c r="AJ1403" s="37"/>
      <c r="AM1403" s="38"/>
      <c r="AN1403" s="38"/>
      <c r="AO1403" s="38"/>
      <c r="AQ1403" s="145"/>
      <c r="AR1403" s="72"/>
      <c r="AS1403" s="145"/>
      <c r="AX1403" s="75">
        <f>IF([1]!Contratacion2023[[#This Row],[ADICIÓN/PRÓRROGA]]="NO","N/A",[1]!Contratacion2023[[#This Row],[FECHA FIN PRORROGA]])</f>
        <v>0</v>
      </c>
      <c r="BB1403" s="283"/>
      <c r="BE1403" s="64">
        <f>[1]!Contratacion2023[[#This Row],[VALOR TOTAL DEL CONTRATO]]-[1]!Contratacion2023[[#This Row],[VALOR VIGENTE]]</f>
        <v>0</v>
      </c>
      <c r="BJ1403" s="51"/>
      <c r="BL1403" s="73"/>
      <c r="BM1403" s="51"/>
    </row>
    <row r="1404" spans="1:65" x14ac:dyDescent="0.25">
      <c r="A1404" s="53"/>
      <c r="H1404" s="203"/>
      <c r="I1404" s="57"/>
      <c r="K1404" s="58"/>
      <c r="L1404" s="59"/>
      <c r="N1404" s="59"/>
      <c r="O1404" s="61"/>
      <c r="P1404" s="55"/>
      <c r="Q1404" s="57"/>
      <c r="R1404" s="62"/>
      <c r="T1404" s="63"/>
      <c r="U1404" s="123">
        <f>([1]!Contratacion2023[[#This Row],[FECHA FINALIZACION INICIAL]]-[1]!Contratacion2023[[#This Row],[FECHA DE INICIO (SECOP)]])/30</f>
        <v>0</v>
      </c>
      <c r="V1404" s="64"/>
      <c r="W1404" s="27"/>
      <c r="X1404" s="65"/>
      <c r="Y1404" s="65"/>
      <c r="Z1404" s="66"/>
      <c r="AA1404" s="67"/>
      <c r="AB1404" s="67"/>
      <c r="AC1404" s="68"/>
      <c r="AD1404" s="67"/>
      <c r="AE1404" s="72"/>
      <c r="AF1404" s="34"/>
      <c r="AG1404" s="69"/>
      <c r="AH1404" s="37"/>
      <c r="AI1404" s="37"/>
      <c r="AJ1404" s="37"/>
      <c r="AM1404" s="38"/>
      <c r="AN1404" s="38"/>
      <c r="AO1404" s="38"/>
      <c r="AQ1404" s="145"/>
      <c r="AR1404" s="72"/>
      <c r="AS1404" s="145"/>
      <c r="AX1404" s="75">
        <f>IF([1]!Contratacion2023[[#This Row],[ADICIÓN/PRÓRROGA]]="NO","N/A",[1]!Contratacion2023[[#This Row],[FECHA FIN PRORROGA]])</f>
        <v>0</v>
      </c>
      <c r="BB1404" s="283"/>
      <c r="BE1404" s="64">
        <f>[1]!Contratacion2023[[#This Row],[VALOR TOTAL DEL CONTRATO]]-[1]!Contratacion2023[[#This Row],[VALOR VIGENTE]]</f>
        <v>0</v>
      </c>
      <c r="BJ1404" s="51"/>
      <c r="BL1404" s="73"/>
      <c r="BM1404" s="51"/>
    </row>
    <row r="1405" spans="1:65" x14ac:dyDescent="0.25">
      <c r="A1405" s="53"/>
      <c r="H1405" s="203"/>
      <c r="I1405" s="57"/>
      <c r="K1405" s="58"/>
      <c r="L1405" s="59"/>
      <c r="N1405" s="59"/>
      <c r="O1405" s="61"/>
      <c r="P1405" s="55"/>
      <c r="Q1405" s="57"/>
      <c r="R1405" s="62"/>
      <c r="T1405" s="63"/>
      <c r="U1405" s="123">
        <f>([1]!Contratacion2023[[#This Row],[FECHA FINALIZACION INICIAL]]-[1]!Contratacion2023[[#This Row],[FECHA DE INICIO (SECOP)]])/30</f>
        <v>0</v>
      </c>
      <c r="V1405" s="64"/>
      <c r="W1405" s="27"/>
      <c r="X1405" s="65"/>
      <c r="Y1405" s="65"/>
      <c r="Z1405" s="66"/>
      <c r="AA1405" s="67"/>
      <c r="AB1405" s="67"/>
      <c r="AC1405" s="68"/>
      <c r="AD1405" s="67"/>
      <c r="AE1405" s="72"/>
      <c r="AF1405" s="34"/>
      <c r="AG1405" s="69"/>
      <c r="AH1405" s="37"/>
      <c r="AI1405" s="37"/>
      <c r="AJ1405" s="37"/>
      <c r="AM1405" s="38"/>
      <c r="AN1405" s="38"/>
      <c r="AO1405" s="38"/>
      <c r="AQ1405" s="145"/>
      <c r="AR1405" s="72"/>
      <c r="AS1405" s="145"/>
      <c r="AX1405" s="75">
        <f>IF([1]!Contratacion2023[[#This Row],[ADICIÓN/PRÓRROGA]]="NO","N/A",[1]!Contratacion2023[[#This Row],[FECHA FIN PRORROGA]])</f>
        <v>0</v>
      </c>
      <c r="BB1405" s="283"/>
      <c r="BE1405" s="64">
        <f>[1]!Contratacion2023[[#This Row],[VALOR TOTAL DEL CONTRATO]]-[1]!Contratacion2023[[#This Row],[VALOR VIGENTE]]</f>
        <v>0</v>
      </c>
      <c r="BJ1405" s="51"/>
      <c r="BL1405" s="73"/>
      <c r="BM1405" s="51"/>
    </row>
    <row r="1406" spans="1:65" x14ac:dyDescent="0.25">
      <c r="A1406" s="53"/>
      <c r="H1406" s="203"/>
      <c r="I1406" s="57"/>
      <c r="K1406" s="58"/>
      <c r="L1406" s="59"/>
      <c r="N1406" s="59"/>
      <c r="O1406" s="61"/>
      <c r="P1406" s="55"/>
      <c r="Q1406" s="57"/>
      <c r="R1406" s="62"/>
      <c r="T1406" s="63"/>
      <c r="U1406" s="123">
        <f>([1]!Contratacion2023[[#This Row],[FECHA FINALIZACION INICIAL]]-[1]!Contratacion2023[[#This Row],[FECHA DE INICIO (SECOP)]])/30</f>
        <v>0</v>
      </c>
      <c r="V1406" s="64"/>
      <c r="W1406" s="27"/>
      <c r="X1406" s="65"/>
      <c r="Y1406" s="65"/>
      <c r="Z1406" s="66"/>
      <c r="AA1406" s="67"/>
      <c r="AB1406" s="67"/>
      <c r="AC1406" s="68"/>
      <c r="AD1406" s="67"/>
      <c r="AE1406" s="72"/>
      <c r="AF1406" s="34"/>
      <c r="AG1406" s="69"/>
      <c r="AH1406" s="37"/>
      <c r="AI1406" s="37"/>
      <c r="AJ1406" s="37"/>
      <c r="AM1406" s="38"/>
      <c r="AN1406" s="38"/>
      <c r="AO1406" s="38"/>
      <c r="AQ1406" s="145"/>
      <c r="AR1406" s="72"/>
      <c r="AS1406" s="145"/>
      <c r="AX1406" s="75">
        <f>IF([1]!Contratacion2023[[#This Row],[ADICIÓN/PRÓRROGA]]="NO","N/A",[1]!Contratacion2023[[#This Row],[FECHA FIN PRORROGA]])</f>
        <v>0</v>
      </c>
      <c r="BB1406" s="283"/>
      <c r="BE1406" s="64">
        <f>[1]!Contratacion2023[[#This Row],[VALOR TOTAL DEL CONTRATO]]-[1]!Contratacion2023[[#This Row],[VALOR VIGENTE]]</f>
        <v>0</v>
      </c>
      <c r="BJ1406" s="51"/>
      <c r="BL1406" s="73"/>
      <c r="BM1406" s="51"/>
    </row>
    <row r="1407" spans="1:65" x14ac:dyDescent="0.25">
      <c r="A1407" s="53"/>
      <c r="H1407" s="203"/>
      <c r="I1407" s="57"/>
      <c r="K1407" s="58"/>
      <c r="L1407" s="59"/>
      <c r="N1407" s="59"/>
      <c r="O1407" s="61"/>
      <c r="P1407" s="55"/>
      <c r="Q1407" s="57"/>
      <c r="R1407" s="62"/>
      <c r="T1407" s="63"/>
      <c r="U1407" s="123">
        <f>([1]!Contratacion2023[[#This Row],[FECHA FINALIZACION INICIAL]]-[1]!Contratacion2023[[#This Row],[FECHA DE INICIO (SECOP)]])/30</f>
        <v>0</v>
      </c>
      <c r="V1407" s="64"/>
      <c r="W1407" s="27"/>
      <c r="X1407" s="65"/>
      <c r="Y1407" s="65"/>
      <c r="Z1407" s="66"/>
      <c r="AA1407" s="67"/>
      <c r="AB1407" s="67"/>
      <c r="AC1407" s="68"/>
      <c r="AD1407" s="67"/>
      <c r="AE1407" s="72"/>
      <c r="AF1407" s="34"/>
      <c r="AG1407" s="69"/>
      <c r="AH1407" s="37"/>
      <c r="AI1407" s="37"/>
      <c r="AJ1407" s="37"/>
      <c r="AM1407" s="38"/>
      <c r="AN1407" s="38"/>
      <c r="AO1407" s="38"/>
      <c r="AQ1407" s="145"/>
      <c r="AR1407" s="72"/>
      <c r="AS1407" s="145"/>
      <c r="AX1407" s="75">
        <f>IF([1]!Contratacion2023[[#This Row],[ADICIÓN/PRÓRROGA]]="NO","N/A",[1]!Contratacion2023[[#This Row],[FECHA FIN PRORROGA]])</f>
        <v>0</v>
      </c>
      <c r="BB1407" s="283"/>
      <c r="BE1407" s="64">
        <f>[1]!Contratacion2023[[#This Row],[VALOR TOTAL DEL CONTRATO]]-[1]!Contratacion2023[[#This Row],[VALOR VIGENTE]]</f>
        <v>0</v>
      </c>
      <c r="BJ1407" s="51"/>
      <c r="BL1407" s="73"/>
      <c r="BM1407" s="51"/>
    </row>
    <row r="1408" spans="1:65" x14ac:dyDescent="0.25">
      <c r="A1408" s="53"/>
      <c r="H1408" s="203"/>
      <c r="I1408" s="57"/>
      <c r="K1408" s="58"/>
      <c r="L1408" s="59"/>
      <c r="N1408" s="59"/>
      <c r="O1408" s="61"/>
      <c r="P1408" s="55"/>
      <c r="Q1408" s="57"/>
      <c r="R1408" s="62"/>
      <c r="T1408" s="63"/>
      <c r="U1408" s="123">
        <f>([1]!Contratacion2023[[#This Row],[FECHA FINALIZACION INICIAL]]-[1]!Contratacion2023[[#This Row],[FECHA DE INICIO (SECOP)]])/30</f>
        <v>0</v>
      </c>
      <c r="V1408" s="64"/>
      <c r="W1408" s="27"/>
      <c r="X1408" s="65"/>
      <c r="Y1408" s="65"/>
      <c r="Z1408" s="66"/>
      <c r="AA1408" s="67"/>
      <c r="AB1408" s="67"/>
      <c r="AC1408" s="68"/>
      <c r="AD1408" s="67"/>
      <c r="AE1408" s="72"/>
      <c r="AF1408" s="34"/>
      <c r="AG1408" s="69"/>
      <c r="AH1408" s="37"/>
      <c r="AI1408" s="37"/>
      <c r="AJ1408" s="37"/>
      <c r="AM1408" s="38"/>
      <c r="AN1408" s="38"/>
      <c r="AO1408" s="38"/>
      <c r="AQ1408" s="145"/>
      <c r="AR1408" s="72"/>
      <c r="AS1408" s="145"/>
      <c r="AX1408" s="75">
        <f>IF([1]!Contratacion2023[[#This Row],[ADICIÓN/PRÓRROGA]]="NO","N/A",[1]!Contratacion2023[[#This Row],[FECHA FIN PRORROGA]])</f>
        <v>0</v>
      </c>
      <c r="BB1408" s="283"/>
      <c r="BE1408" s="64">
        <f>[1]!Contratacion2023[[#This Row],[VALOR TOTAL DEL CONTRATO]]-[1]!Contratacion2023[[#This Row],[VALOR VIGENTE]]</f>
        <v>0</v>
      </c>
      <c r="BJ1408" s="51"/>
      <c r="BL1408" s="73"/>
      <c r="BM1408" s="51"/>
    </row>
    <row r="1409" spans="1:65" x14ac:dyDescent="0.25">
      <c r="A1409" s="53"/>
      <c r="H1409" s="203"/>
      <c r="I1409" s="57"/>
      <c r="K1409" s="58"/>
      <c r="L1409" s="59"/>
      <c r="N1409" s="59"/>
      <c r="O1409" s="61"/>
      <c r="P1409" s="55"/>
      <c r="Q1409" s="57"/>
      <c r="R1409" s="62"/>
      <c r="T1409" s="63"/>
      <c r="U1409" s="123">
        <f>([1]!Contratacion2023[[#This Row],[FECHA FINALIZACION INICIAL]]-[1]!Contratacion2023[[#This Row],[FECHA DE INICIO (SECOP)]])/30</f>
        <v>0</v>
      </c>
      <c r="V1409" s="64"/>
      <c r="W1409" s="27"/>
      <c r="X1409" s="65"/>
      <c r="Y1409" s="65"/>
      <c r="Z1409" s="66"/>
      <c r="AA1409" s="67"/>
      <c r="AB1409" s="67"/>
      <c r="AC1409" s="68"/>
      <c r="AD1409" s="67"/>
      <c r="AE1409" s="72"/>
      <c r="AF1409" s="34"/>
      <c r="AG1409" s="69"/>
      <c r="AH1409" s="37"/>
      <c r="AI1409" s="37"/>
      <c r="AJ1409" s="37"/>
      <c r="AM1409" s="38"/>
      <c r="AN1409" s="38"/>
      <c r="AO1409" s="38"/>
      <c r="AQ1409" s="145"/>
      <c r="AR1409" s="72"/>
      <c r="AS1409" s="145"/>
      <c r="AX1409" s="75">
        <f>IF([1]!Contratacion2023[[#This Row],[ADICIÓN/PRÓRROGA]]="NO","N/A",[1]!Contratacion2023[[#This Row],[FECHA FIN PRORROGA]])</f>
        <v>0</v>
      </c>
      <c r="BB1409" s="283"/>
      <c r="BE1409" s="64">
        <f>[1]!Contratacion2023[[#This Row],[VALOR TOTAL DEL CONTRATO]]-[1]!Contratacion2023[[#This Row],[VALOR VIGENTE]]</f>
        <v>0</v>
      </c>
      <c r="BJ1409" s="51"/>
      <c r="BL1409" s="73"/>
      <c r="BM1409" s="51"/>
    </row>
    <row r="1410" spans="1:65" x14ac:dyDescent="0.25">
      <c r="A1410" s="53"/>
      <c r="H1410" s="203"/>
      <c r="I1410" s="57"/>
      <c r="K1410" s="58"/>
      <c r="L1410" s="59"/>
      <c r="N1410" s="59"/>
      <c r="O1410" s="61"/>
      <c r="P1410" s="55"/>
      <c r="Q1410" s="57"/>
      <c r="R1410" s="62"/>
      <c r="T1410" s="63"/>
      <c r="U1410" s="123">
        <f>([1]!Contratacion2023[[#This Row],[FECHA FINALIZACION INICIAL]]-[1]!Contratacion2023[[#This Row],[FECHA DE INICIO (SECOP)]])/30</f>
        <v>0</v>
      </c>
      <c r="V1410" s="64"/>
      <c r="W1410" s="27"/>
      <c r="X1410" s="65"/>
      <c r="Y1410" s="65"/>
      <c r="Z1410" s="66"/>
      <c r="AA1410" s="67"/>
      <c r="AB1410" s="67"/>
      <c r="AC1410" s="68"/>
      <c r="AD1410" s="67"/>
      <c r="AE1410" s="72"/>
      <c r="AF1410" s="34"/>
      <c r="AG1410" s="69"/>
      <c r="AH1410" s="37"/>
      <c r="AI1410" s="37"/>
      <c r="AJ1410" s="37"/>
      <c r="AM1410" s="38"/>
      <c r="AN1410" s="38"/>
      <c r="AO1410" s="38"/>
      <c r="AQ1410" s="145"/>
      <c r="AR1410" s="72"/>
      <c r="AS1410" s="145"/>
      <c r="AX1410" s="75">
        <f>IF([1]!Contratacion2023[[#This Row],[ADICIÓN/PRÓRROGA]]="NO","N/A",[1]!Contratacion2023[[#This Row],[FECHA FIN PRORROGA]])</f>
        <v>0</v>
      </c>
      <c r="BB1410" s="283"/>
      <c r="BE1410" s="64">
        <f>[1]!Contratacion2023[[#This Row],[VALOR TOTAL DEL CONTRATO]]-[1]!Contratacion2023[[#This Row],[VALOR VIGENTE]]</f>
        <v>0</v>
      </c>
      <c r="BJ1410" s="51"/>
      <c r="BL1410" s="73"/>
      <c r="BM1410" s="51"/>
    </row>
    <row r="1411" spans="1:65" x14ac:dyDescent="0.25">
      <c r="A1411" s="53"/>
      <c r="H1411" s="203"/>
      <c r="I1411" s="57"/>
      <c r="K1411" s="58"/>
      <c r="L1411" s="59"/>
      <c r="N1411" s="59"/>
      <c r="O1411" s="61"/>
      <c r="P1411" s="55"/>
      <c r="Q1411" s="57"/>
      <c r="R1411" s="62"/>
      <c r="T1411" s="63"/>
      <c r="U1411" s="123">
        <f>([1]!Contratacion2023[[#This Row],[FECHA FINALIZACION INICIAL]]-[1]!Contratacion2023[[#This Row],[FECHA DE INICIO (SECOP)]])/30</f>
        <v>0</v>
      </c>
      <c r="V1411" s="64"/>
      <c r="W1411" s="27"/>
      <c r="X1411" s="65"/>
      <c r="Y1411" s="65"/>
      <c r="Z1411" s="66"/>
      <c r="AA1411" s="67"/>
      <c r="AB1411" s="67"/>
      <c r="AC1411" s="68"/>
      <c r="AD1411" s="67"/>
      <c r="AE1411" s="72"/>
      <c r="AF1411" s="34"/>
      <c r="AG1411" s="69"/>
      <c r="AH1411" s="37"/>
      <c r="AI1411" s="37"/>
      <c r="AJ1411" s="37"/>
      <c r="AM1411" s="38"/>
      <c r="AN1411" s="38"/>
      <c r="AO1411" s="38"/>
      <c r="AQ1411" s="145"/>
      <c r="AR1411" s="72"/>
      <c r="AS1411" s="145"/>
      <c r="AX1411" s="75">
        <f>IF([1]!Contratacion2023[[#This Row],[ADICIÓN/PRÓRROGA]]="NO","N/A",[1]!Contratacion2023[[#This Row],[FECHA FIN PRORROGA]])</f>
        <v>0</v>
      </c>
      <c r="BB1411" s="283"/>
      <c r="BE1411" s="64">
        <f>[1]!Contratacion2023[[#This Row],[VALOR TOTAL DEL CONTRATO]]-[1]!Contratacion2023[[#This Row],[VALOR VIGENTE]]</f>
        <v>0</v>
      </c>
      <c r="BJ1411" s="51"/>
      <c r="BL1411" s="73"/>
      <c r="BM1411" s="51"/>
    </row>
    <row r="1412" spans="1:65" x14ac:dyDescent="0.25">
      <c r="A1412" s="53"/>
      <c r="H1412" s="203"/>
      <c r="I1412" s="57"/>
      <c r="K1412" s="58"/>
      <c r="L1412" s="59"/>
      <c r="N1412" s="59"/>
      <c r="O1412" s="61"/>
      <c r="P1412" s="55"/>
      <c r="Q1412" s="57"/>
      <c r="R1412" s="62"/>
      <c r="T1412" s="63"/>
      <c r="U1412" s="123">
        <f>([1]!Contratacion2023[[#This Row],[FECHA FINALIZACION INICIAL]]-[1]!Contratacion2023[[#This Row],[FECHA DE INICIO (SECOP)]])/30</f>
        <v>0</v>
      </c>
      <c r="V1412" s="64"/>
      <c r="W1412" s="27"/>
      <c r="X1412" s="65"/>
      <c r="Y1412" s="65"/>
      <c r="Z1412" s="66"/>
      <c r="AA1412" s="67"/>
      <c r="AB1412" s="67"/>
      <c r="AC1412" s="68"/>
      <c r="AD1412" s="67"/>
      <c r="AE1412" s="72"/>
      <c r="AF1412" s="34"/>
      <c r="AG1412" s="69"/>
      <c r="AH1412" s="37"/>
      <c r="AI1412" s="37"/>
      <c r="AJ1412" s="37"/>
      <c r="AM1412" s="38"/>
      <c r="AN1412" s="38"/>
      <c r="AO1412" s="38"/>
      <c r="AQ1412" s="145"/>
      <c r="AR1412" s="72"/>
      <c r="AS1412" s="145"/>
      <c r="AX1412" s="75">
        <f>IF([1]!Contratacion2023[[#This Row],[ADICIÓN/PRÓRROGA]]="NO","N/A",[1]!Contratacion2023[[#This Row],[FECHA FIN PRORROGA]])</f>
        <v>0</v>
      </c>
      <c r="BB1412" s="283"/>
      <c r="BE1412" s="64">
        <f>[1]!Contratacion2023[[#This Row],[VALOR TOTAL DEL CONTRATO]]-[1]!Contratacion2023[[#This Row],[VALOR VIGENTE]]</f>
        <v>0</v>
      </c>
      <c r="BJ1412" s="51"/>
      <c r="BL1412" s="73"/>
      <c r="BM1412" s="51"/>
    </row>
    <row r="1413" spans="1:65" x14ac:dyDescent="0.25">
      <c r="A1413" s="53"/>
      <c r="H1413" s="203"/>
      <c r="I1413" s="57"/>
      <c r="K1413" s="58"/>
      <c r="L1413" s="59"/>
      <c r="N1413" s="59"/>
      <c r="O1413" s="61"/>
      <c r="P1413" s="55"/>
      <c r="Q1413" s="57"/>
      <c r="R1413" s="62"/>
      <c r="T1413" s="63"/>
      <c r="U1413" s="123">
        <f>([1]!Contratacion2023[[#This Row],[FECHA FINALIZACION INICIAL]]-[1]!Contratacion2023[[#This Row],[FECHA DE INICIO (SECOP)]])/30</f>
        <v>0</v>
      </c>
      <c r="V1413" s="64"/>
      <c r="W1413" s="27"/>
      <c r="X1413" s="65"/>
      <c r="Y1413" s="65"/>
      <c r="Z1413" s="66"/>
      <c r="AA1413" s="67"/>
      <c r="AB1413" s="67"/>
      <c r="AC1413" s="68"/>
      <c r="AD1413" s="67"/>
      <c r="AE1413" s="72"/>
      <c r="AF1413" s="34"/>
      <c r="AG1413" s="69"/>
      <c r="AH1413" s="37"/>
      <c r="AI1413" s="37"/>
      <c r="AJ1413" s="37"/>
      <c r="AM1413" s="38"/>
      <c r="AN1413" s="38"/>
      <c r="AO1413" s="38"/>
      <c r="AQ1413" s="145"/>
      <c r="AR1413" s="72"/>
      <c r="AS1413" s="145"/>
      <c r="AX1413" s="75">
        <f>IF([1]!Contratacion2023[[#This Row],[ADICIÓN/PRÓRROGA]]="NO","N/A",[1]!Contratacion2023[[#This Row],[FECHA FIN PRORROGA]])</f>
        <v>0</v>
      </c>
      <c r="BB1413" s="283"/>
      <c r="BE1413" s="64">
        <f>[1]!Contratacion2023[[#This Row],[VALOR TOTAL DEL CONTRATO]]-[1]!Contratacion2023[[#This Row],[VALOR VIGENTE]]</f>
        <v>0</v>
      </c>
      <c r="BJ1413" s="51"/>
      <c r="BL1413" s="73"/>
      <c r="BM1413" s="51"/>
    </row>
    <row r="1414" spans="1:65" x14ac:dyDescent="0.25">
      <c r="A1414" s="53"/>
      <c r="H1414" s="203"/>
      <c r="I1414" s="57"/>
      <c r="K1414" s="58"/>
      <c r="L1414" s="59"/>
      <c r="N1414" s="59"/>
      <c r="O1414" s="61"/>
      <c r="P1414" s="55"/>
      <c r="Q1414" s="57"/>
      <c r="R1414" s="62"/>
      <c r="T1414" s="63"/>
      <c r="U1414" s="123">
        <f>([1]!Contratacion2023[[#This Row],[FECHA FINALIZACION INICIAL]]-[1]!Contratacion2023[[#This Row],[FECHA DE INICIO (SECOP)]])/30</f>
        <v>0</v>
      </c>
      <c r="V1414" s="64"/>
      <c r="W1414" s="27"/>
      <c r="X1414" s="65"/>
      <c r="Y1414" s="65"/>
      <c r="Z1414" s="66"/>
      <c r="AA1414" s="67"/>
      <c r="AB1414" s="67"/>
      <c r="AC1414" s="68"/>
      <c r="AD1414" s="67"/>
      <c r="AE1414" s="72"/>
      <c r="AF1414" s="34"/>
      <c r="AG1414" s="69"/>
      <c r="AH1414" s="37"/>
      <c r="AI1414" s="37"/>
      <c r="AJ1414" s="37"/>
      <c r="AM1414" s="38"/>
      <c r="AN1414" s="38"/>
      <c r="AO1414" s="38"/>
      <c r="AQ1414" s="145"/>
      <c r="AR1414" s="72"/>
      <c r="AS1414" s="145"/>
      <c r="AX1414" s="75">
        <f>IF([1]!Contratacion2023[[#This Row],[ADICIÓN/PRÓRROGA]]="NO","N/A",[1]!Contratacion2023[[#This Row],[FECHA FIN PRORROGA]])</f>
        <v>0</v>
      </c>
      <c r="BB1414" s="283"/>
      <c r="BE1414" s="64">
        <f>[1]!Contratacion2023[[#This Row],[VALOR TOTAL DEL CONTRATO]]-[1]!Contratacion2023[[#This Row],[VALOR VIGENTE]]</f>
        <v>0</v>
      </c>
      <c r="BJ1414" s="51"/>
      <c r="BL1414" s="73"/>
      <c r="BM1414" s="51"/>
    </row>
    <row r="1415" spans="1:65" x14ac:dyDescent="0.25">
      <c r="A1415" s="53"/>
      <c r="H1415" s="203"/>
      <c r="I1415" s="57"/>
      <c r="K1415" s="58"/>
      <c r="L1415" s="59"/>
      <c r="N1415" s="59"/>
      <c r="O1415" s="61"/>
      <c r="P1415" s="55"/>
      <c r="Q1415" s="57"/>
      <c r="R1415" s="62"/>
      <c r="T1415" s="63"/>
      <c r="U1415" s="123">
        <f>([1]!Contratacion2023[[#This Row],[FECHA FINALIZACION INICIAL]]-[1]!Contratacion2023[[#This Row],[FECHA DE INICIO (SECOP)]])/30</f>
        <v>0</v>
      </c>
      <c r="V1415" s="64"/>
      <c r="W1415" s="27"/>
      <c r="X1415" s="65"/>
      <c r="Y1415" s="65"/>
      <c r="Z1415" s="66"/>
      <c r="AA1415" s="67"/>
      <c r="AB1415" s="67"/>
      <c r="AC1415" s="68"/>
      <c r="AD1415" s="67"/>
      <c r="AE1415" s="72"/>
      <c r="AF1415" s="34"/>
      <c r="AG1415" s="69"/>
      <c r="AH1415" s="37"/>
      <c r="AI1415" s="37"/>
      <c r="AJ1415" s="37"/>
      <c r="AM1415" s="38"/>
      <c r="AN1415" s="38"/>
      <c r="AO1415" s="38"/>
      <c r="AQ1415" s="145"/>
      <c r="AR1415" s="72"/>
      <c r="AS1415" s="145"/>
      <c r="AX1415" s="75">
        <f>IF([1]!Contratacion2023[[#This Row],[ADICIÓN/PRÓRROGA]]="NO","N/A",[1]!Contratacion2023[[#This Row],[FECHA FIN PRORROGA]])</f>
        <v>0</v>
      </c>
      <c r="BB1415" s="283"/>
      <c r="BE1415" s="64">
        <f>[1]!Contratacion2023[[#This Row],[VALOR TOTAL DEL CONTRATO]]-[1]!Contratacion2023[[#This Row],[VALOR VIGENTE]]</f>
        <v>0</v>
      </c>
      <c r="BJ1415" s="51"/>
      <c r="BL1415" s="73"/>
      <c r="BM1415" s="51"/>
    </row>
    <row r="1416" spans="1:65" x14ac:dyDescent="0.25">
      <c r="A1416" s="53"/>
      <c r="H1416" s="203"/>
      <c r="I1416" s="57"/>
      <c r="K1416" s="58"/>
      <c r="L1416" s="59"/>
      <c r="N1416" s="59"/>
      <c r="O1416" s="61"/>
      <c r="P1416" s="55"/>
      <c r="Q1416" s="57"/>
      <c r="R1416" s="62"/>
      <c r="T1416" s="63"/>
      <c r="U1416" s="123">
        <f>([1]!Contratacion2023[[#This Row],[FECHA FINALIZACION INICIAL]]-[1]!Contratacion2023[[#This Row],[FECHA DE INICIO (SECOP)]])/30</f>
        <v>0</v>
      </c>
      <c r="V1416" s="64"/>
      <c r="W1416" s="27"/>
      <c r="X1416" s="65"/>
      <c r="Y1416" s="65"/>
      <c r="Z1416" s="66"/>
      <c r="AA1416" s="67"/>
      <c r="AB1416" s="67"/>
      <c r="AC1416" s="68"/>
      <c r="AD1416" s="67"/>
      <c r="AE1416" s="72"/>
      <c r="AF1416" s="34"/>
      <c r="AG1416" s="69"/>
      <c r="AH1416" s="37"/>
      <c r="AI1416" s="37"/>
      <c r="AJ1416" s="37"/>
      <c r="AM1416" s="38"/>
      <c r="AN1416" s="38"/>
      <c r="AO1416" s="38"/>
      <c r="AQ1416" s="145"/>
      <c r="AR1416" s="72"/>
      <c r="AS1416" s="145"/>
      <c r="AX1416" s="75">
        <f>IF([1]!Contratacion2023[[#This Row],[ADICIÓN/PRÓRROGA]]="NO","N/A",[1]!Contratacion2023[[#This Row],[FECHA FIN PRORROGA]])</f>
        <v>0</v>
      </c>
      <c r="BB1416" s="283"/>
      <c r="BE1416" s="64">
        <f>[1]!Contratacion2023[[#This Row],[VALOR TOTAL DEL CONTRATO]]-[1]!Contratacion2023[[#This Row],[VALOR VIGENTE]]</f>
        <v>0</v>
      </c>
      <c r="BJ1416" s="51"/>
      <c r="BL1416" s="73"/>
      <c r="BM1416" s="51"/>
    </row>
    <row r="1417" spans="1:65" x14ac:dyDescent="0.25">
      <c r="A1417" s="53"/>
      <c r="H1417" s="203"/>
      <c r="I1417" s="57"/>
      <c r="K1417" s="58"/>
      <c r="L1417" s="59"/>
      <c r="N1417" s="59"/>
      <c r="O1417" s="61"/>
      <c r="P1417" s="55"/>
      <c r="Q1417" s="57"/>
      <c r="R1417" s="62"/>
      <c r="T1417" s="63"/>
      <c r="U1417" s="123">
        <f>([1]!Contratacion2023[[#This Row],[FECHA FINALIZACION INICIAL]]-[1]!Contratacion2023[[#This Row],[FECHA DE INICIO (SECOP)]])/30</f>
        <v>0</v>
      </c>
      <c r="V1417" s="64"/>
      <c r="W1417" s="27"/>
      <c r="X1417" s="65"/>
      <c r="Y1417" s="65"/>
      <c r="Z1417" s="66"/>
      <c r="AA1417" s="67"/>
      <c r="AB1417" s="67"/>
      <c r="AC1417" s="68"/>
      <c r="AD1417" s="67"/>
      <c r="AE1417" s="72"/>
      <c r="AF1417" s="34"/>
      <c r="AG1417" s="69"/>
      <c r="AH1417" s="37"/>
      <c r="AI1417" s="37"/>
      <c r="AJ1417" s="37"/>
      <c r="AM1417" s="38"/>
      <c r="AN1417" s="38"/>
      <c r="AO1417" s="38"/>
      <c r="AQ1417" s="145"/>
      <c r="AR1417" s="72"/>
      <c r="AS1417" s="145"/>
      <c r="AX1417" s="75">
        <f>IF([1]!Contratacion2023[[#This Row],[ADICIÓN/PRÓRROGA]]="NO","N/A",[1]!Contratacion2023[[#This Row],[FECHA FIN PRORROGA]])</f>
        <v>0</v>
      </c>
      <c r="BB1417" s="283"/>
      <c r="BE1417" s="64">
        <f>[1]!Contratacion2023[[#This Row],[VALOR TOTAL DEL CONTRATO]]-[1]!Contratacion2023[[#This Row],[VALOR VIGENTE]]</f>
        <v>0</v>
      </c>
      <c r="BJ1417" s="51"/>
      <c r="BL1417" s="73"/>
      <c r="BM1417" s="51"/>
    </row>
    <row r="1418" spans="1:65" x14ac:dyDescent="0.25">
      <c r="A1418" s="53"/>
      <c r="H1418" s="203"/>
      <c r="I1418" s="57"/>
      <c r="K1418" s="58"/>
      <c r="L1418" s="59"/>
      <c r="N1418" s="59"/>
      <c r="O1418" s="61"/>
      <c r="P1418" s="55"/>
      <c r="Q1418" s="57"/>
      <c r="R1418" s="62"/>
      <c r="T1418" s="63"/>
      <c r="U1418" s="123">
        <f>([1]!Contratacion2023[[#This Row],[FECHA FINALIZACION INICIAL]]-[1]!Contratacion2023[[#This Row],[FECHA DE INICIO (SECOP)]])/30</f>
        <v>0</v>
      </c>
      <c r="V1418" s="64"/>
      <c r="W1418" s="27"/>
      <c r="X1418" s="65"/>
      <c r="Y1418" s="65"/>
      <c r="Z1418" s="66"/>
      <c r="AA1418" s="67"/>
      <c r="AB1418" s="67"/>
      <c r="AC1418" s="68"/>
      <c r="AD1418" s="67"/>
      <c r="AE1418" s="72"/>
      <c r="AF1418" s="34"/>
      <c r="AG1418" s="69"/>
      <c r="AH1418" s="37"/>
      <c r="AI1418" s="37"/>
      <c r="AJ1418" s="37"/>
      <c r="AM1418" s="38"/>
      <c r="AN1418" s="38"/>
      <c r="AO1418" s="38"/>
      <c r="AQ1418" s="145"/>
      <c r="AR1418" s="72"/>
      <c r="AS1418" s="145"/>
      <c r="AX1418" s="75">
        <f>IF([1]!Contratacion2023[[#This Row],[ADICIÓN/PRÓRROGA]]="NO","N/A",[1]!Contratacion2023[[#This Row],[FECHA FIN PRORROGA]])</f>
        <v>0</v>
      </c>
      <c r="BB1418" s="283"/>
      <c r="BE1418" s="64">
        <f>[1]!Contratacion2023[[#This Row],[VALOR TOTAL DEL CONTRATO]]-[1]!Contratacion2023[[#This Row],[VALOR VIGENTE]]</f>
        <v>0</v>
      </c>
      <c r="BJ1418" s="51"/>
      <c r="BL1418" s="73"/>
      <c r="BM1418" s="51"/>
    </row>
    <row r="1419" spans="1:65" x14ac:dyDescent="0.25">
      <c r="A1419" s="53"/>
      <c r="H1419" s="203"/>
      <c r="I1419" s="57"/>
      <c r="K1419" s="58"/>
      <c r="L1419" s="59"/>
      <c r="N1419" s="59"/>
      <c r="O1419" s="61"/>
      <c r="P1419" s="55"/>
      <c r="Q1419" s="57"/>
      <c r="R1419" s="62"/>
      <c r="T1419" s="63"/>
      <c r="U1419" s="123">
        <f>([1]!Contratacion2023[[#This Row],[FECHA FINALIZACION INICIAL]]-[1]!Contratacion2023[[#This Row],[FECHA DE INICIO (SECOP)]])/30</f>
        <v>0</v>
      </c>
      <c r="V1419" s="64"/>
      <c r="W1419" s="27"/>
      <c r="X1419" s="65"/>
      <c r="Y1419" s="65"/>
      <c r="Z1419" s="66"/>
      <c r="AA1419" s="67"/>
      <c r="AB1419" s="67"/>
      <c r="AC1419" s="68"/>
      <c r="AD1419" s="67"/>
      <c r="AE1419" s="72"/>
      <c r="AF1419" s="34"/>
      <c r="AG1419" s="69"/>
      <c r="AH1419" s="37"/>
      <c r="AI1419" s="37"/>
      <c r="AJ1419" s="37"/>
      <c r="AM1419" s="38"/>
      <c r="AN1419" s="38"/>
      <c r="AO1419" s="38"/>
      <c r="AQ1419" s="145"/>
      <c r="AR1419" s="72"/>
      <c r="AS1419" s="145"/>
      <c r="AX1419" s="75">
        <f>IF([1]!Contratacion2023[[#This Row],[ADICIÓN/PRÓRROGA]]="NO","N/A",[1]!Contratacion2023[[#This Row],[FECHA FIN PRORROGA]])</f>
        <v>0</v>
      </c>
      <c r="BB1419" s="283"/>
      <c r="BE1419" s="64">
        <f>[1]!Contratacion2023[[#This Row],[VALOR TOTAL DEL CONTRATO]]-[1]!Contratacion2023[[#This Row],[VALOR VIGENTE]]</f>
        <v>0</v>
      </c>
      <c r="BJ1419" s="51"/>
      <c r="BL1419" s="73"/>
      <c r="BM1419" s="51"/>
    </row>
    <row r="1420" spans="1:65" x14ac:dyDescent="0.25">
      <c r="A1420" s="53"/>
      <c r="H1420" s="203"/>
      <c r="I1420" s="57"/>
      <c r="K1420" s="58"/>
      <c r="L1420" s="59"/>
      <c r="N1420" s="59"/>
      <c r="O1420" s="61"/>
      <c r="P1420" s="55"/>
      <c r="Q1420" s="57"/>
      <c r="R1420" s="62"/>
      <c r="T1420" s="63"/>
      <c r="U1420" s="123">
        <f>([1]!Contratacion2023[[#This Row],[FECHA FINALIZACION INICIAL]]-[1]!Contratacion2023[[#This Row],[FECHA DE INICIO (SECOP)]])/30</f>
        <v>0</v>
      </c>
      <c r="V1420" s="64"/>
      <c r="W1420" s="27"/>
      <c r="X1420" s="65"/>
      <c r="Y1420" s="65"/>
      <c r="Z1420" s="66"/>
      <c r="AA1420" s="67"/>
      <c r="AB1420" s="67"/>
      <c r="AC1420" s="68"/>
      <c r="AD1420" s="67"/>
      <c r="AE1420" s="72"/>
      <c r="AF1420" s="34"/>
      <c r="AG1420" s="69"/>
      <c r="AH1420" s="37"/>
      <c r="AI1420" s="37"/>
      <c r="AJ1420" s="37"/>
      <c r="AM1420" s="38"/>
      <c r="AN1420" s="38"/>
      <c r="AO1420" s="38"/>
      <c r="AQ1420" s="145"/>
      <c r="AR1420" s="72"/>
      <c r="AS1420" s="145"/>
      <c r="AX1420" s="75">
        <f>IF([1]!Contratacion2023[[#This Row],[ADICIÓN/PRÓRROGA]]="NO","N/A",[1]!Contratacion2023[[#This Row],[FECHA FIN PRORROGA]])</f>
        <v>0</v>
      </c>
      <c r="BB1420" s="283"/>
      <c r="BE1420" s="64">
        <f>[1]!Contratacion2023[[#This Row],[VALOR TOTAL DEL CONTRATO]]-[1]!Contratacion2023[[#This Row],[VALOR VIGENTE]]</f>
        <v>0</v>
      </c>
      <c r="BJ1420" s="51"/>
      <c r="BL1420" s="73"/>
      <c r="BM1420" s="51"/>
    </row>
    <row r="1421" spans="1:65" x14ac:dyDescent="0.25">
      <c r="A1421" s="53"/>
      <c r="H1421" s="203"/>
      <c r="I1421" s="57"/>
      <c r="K1421" s="58"/>
      <c r="L1421" s="59"/>
      <c r="N1421" s="59"/>
      <c r="O1421" s="61"/>
      <c r="P1421" s="55"/>
      <c r="Q1421" s="57"/>
      <c r="R1421" s="62"/>
      <c r="T1421" s="63"/>
      <c r="U1421" s="123">
        <f>([1]!Contratacion2023[[#This Row],[FECHA FINALIZACION INICIAL]]-[1]!Contratacion2023[[#This Row],[FECHA DE INICIO (SECOP)]])/30</f>
        <v>0</v>
      </c>
      <c r="V1421" s="64"/>
      <c r="W1421" s="27"/>
      <c r="X1421" s="65"/>
      <c r="Y1421" s="65"/>
      <c r="Z1421" s="66"/>
      <c r="AA1421" s="67"/>
      <c r="AB1421" s="67"/>
      <c r="AC1421" s="68"/>
      <c r="AD1421" s="67"/>
      <c r="AE1421" s="72"/>
      <c r="AF1421" s="34"/>
      <c r="AG1421" s="69"/>
      <c r="AH1421" s="37"/>
      <c r="AI1421" s="37"/>
      <c r="AJ1421" s="37"/>
      <c r="AM1421" s="38"/>
      <c r="AN1421" s="38"/>
      <c r="AO1421" s="38"/>
      <c r="AQ1421" s="145"/>
      <c r="AR1421" s="72"/>
      <c r="AS1421" s="145"/>
      <c r="AX1421" s="75">
        <f>IF([1]!Contratacion2023[[#This Row],[ADICIÓN/PRÓRROGA]]="NO","N/A",[1]!Contratacion2023[[#This Row],[FECHA FIN PRORROGA]])</f>
        <v>0</v>
      </c>
      <c r="BB1421" s="283"/>
      <c r="BE1421" s="64">
        <f>[1]!Contratacion2023[[#This Row],[VALOR TOTAL DEL CONTRATO]]-[1]!Contratacion2023[[#This Row],[VALOR VIGENTE]]</f>
        <v>0</v>
      </c>
      <c r="BJ1421" s="51"/>
      <c r="BL1421" s="73"/>
      <c r="BM1421" s="51"/>
    </row>
    <row r="1422" spans="1:65" x14ac:dyDescent="0.25">
      <c r="A1422" s="53"/>
      <c r="H1422" s="203"/>
      <c r="I1422" s="57"/>
      <c r="K1422" s="58"/>
      <c r="L1422" s="59"/>
      <c r="N1422" s="59"/>
      <c r="O1422" s="61"/>
      <c r="P1422" s="55"/>
      <c r="Q1422" s="57"/>
      <c r="R1422" s="62"/>
      <c r="T1422" s="63"/>
      <c r="U1422" s="123">
        <f>([1]!Contratacion2023[[#This Row],[FECHA FINALIZACION INICIAL]]-[1]!Contratacion2023[[#This Row],[FECHA DE INICIO (SECOP)]])/30</f>
        <v>0</v>
      </c>
      <c r="V1422" s="64"/>
      <c r="W1422" s="27"/>
      <c r="X1422" s="65"/>
      <c r="Y1422" s="65"/>
      <c r="Z1422" s="66"/>
      <c r="AA1422" s="67"/>
      <c r="AB1422" s="67"/>
      <c r="AC1422" s="68"/>
      <c r="AD1422" s="67"/>
      <c r="AE1422" s="72"/>
      <c r="AF1422" s="34"/>
      <c r="AG1422" s="69"/>
      <c r="AH1422" s="37"/>
      <c r="AI1422" s="37"/>
      <c r="AJ1422" s="37"/>
      <c r="AM1422" s="38"/>
      <c r="AN1422" s="38"/>
      <c r="AO1422" s="38"/>
      <c r="AQ1422" s="145"/>
      <c r="AR1422" s="72"/>
      <c r="AS1422" s="145"/>
      <c r="AX1422" s="75">
        <f>IF([1]!Contratacion2023[[#This Row],[ADICIÓN/PRÓRROGA]]="NO","N/A",[1]!Contratacion2023[[#This Row],[FECHA FIN PRORROGA]])</f>
        <v>0</v>
      </c>
      <c r="BB1422" s="283"/>
      <c r="BE1422" s="64">
        <f>[1]!Contratacion2023[[#This Row],[VALOR TOTAL DEL CONTRATO]]-[1]!Contratacion2023[[#This Row],[VALOR VIGENTE]]</f>
        <v>0</v>
      </c>
      <c r="BJ1422" s="51"/>
      <c r="BL1422" s="73"/>
      <c r="BM1422" s="51"/>
    </row>
    <row r="1423" spans="1:65" x14ac:dyDescent="0.25">
      <c r="A1423" s="53"/>
      <c r="H1423" s="203"/>
      <c r="I1423" s="57"/>
      <c r="K1423" s="58"/>
      <c r="L1423" s="59"/>
      <c r="N1423" s="59"/>
      <c r="O1423" s="61"/>
      <c r="P1423" s="55"/>
      <c r="Q1423" s="57"/>
      <c r="R1423" s="62"/>
      <c r="T1423" s="63"/>
      <c r="U1423" s="123">
        <f>([1]!Contratacion2023[[#This Row],[FECHA FINALIZACION INICIAL]]-[1]!Contratacion2023[[#This Row],[FECHA DE INICIO (SECOP)]])/30</f>
        <v>0</v>
      </c>
      <c r="V1423" s="64"/>
      <c r="W1423" s="27"/>
      <c r="X1423" s="65"/>
      <c r="Y1423" s="65"/>
      <c r="Z1423" s="66"/>
      <c r="AA1423" s="67"/>
      <c r="AB1423" s="67"/>
      <c r="AC1423" s="68"/>
      <c r="AD1423" s="67"/>
      <c r="AE1423" s="72"/>
      <c r="AF1423" s="34"/>
      <c r="AG1423" s="69"/>
      <c r="AH1423" s="37"/>
      <c r="AI1423" s="37"/>
      <c r="AJ1423" s="37"/>
      <c r="AM1423" s="38"/>
      <c r="AN1423" s="38"/>
      <c r="AO1423" s="38"/>
      <c r="AQ1423" s="145"/>
      <c r="AR1423" s="72"/>
      <c r="AS1423" s="145"/>
      <c r="AX1423" s="75">
        <f>IF([1]!Contratacion2023[[#This Row],[ADICIÓN/PRÓRROGA]]="NO","N/A",[1]!Contratacion2023[[#This Row],[FECHA FIN PRORROGA]])</f>
        <v>0</v>
      </c>
      <c r="BB1423" s="283"/>
      <c r="BE1423" s="64">
        <f>[1]!Contratacion2023[[#This Row],[VALOR TOTAL DEL CONTRATO]]-[1]!Contratacion2023[[#This Row],[VALOR VIGENTE]]</f>
        <v>0</v>
      </c>
      <c r="BJ1423" s="51"/>
      <c r="BL1423" s="73"/>
      <c r="BM1423" s="51"/>
    </row>
    <row r="1424" spans="1:65" x14ac:dyDescent="0.25">
      <c r="A1424" s="53"/>
      <c r="H1424" s="203"/>
      <c r="I1424" s="57"/>
      <c r="K1424" s="58"/>
      <c r="L1424" s="59"/>
      <c r="N1424" s="59"/>
      <c r="O1424" s="61"/>
      <c r="P1424" s="55"/>
      <c r="Q1424" s="57"/>
      <c r="R1424" s="62"/>
      <c r="T1424" s="63"/>
      <c r="U1424" s="123">
        <f>([1]!Contratacion2023[[#This Row],[FECHA FINALIZACION INICIAL]]-[1]!Contratacion2023[[#This Row],[FECHA DE INICIO (SECOP)]])/30</f>
        <v>0</v>
      </c>
      <c r="V1424" s="64"/>
      <c r="W1424" s="27"/>
      <c r="X1424" s="65"/>
      <c r="Y1424" s="65"/>
      <c r="Z1424" s="66"/>
      <c r="AA1424" s="67"/>
      <c r="AB1424" s="67"/>
      <c r="AC1424" s="68"/>
      <c r="AD1424" s="67"/>
      <c r="AE1424" s="72"/>
      <c r="AF1424" s="34"/>
      <c r="AG1424" s="69"/>
      <c r="AH1424" s="37"/>
      <c r="AI1424" s="37"/>
      <c r="AJ1424" s="37"/>
      <c r="AM1424" s="38"/>
      <c r="AN1424" s="38"/>
      <c r="AO1424" s="38"/>
      <c r="AQ1424" s="145"/>
      <c r="AR1424" s="72"/>
      <c r="AS1424" s="145"/>
      <c r="AX1424" s="75">
        <f>IF([1]!Contratacion2023[[#This Row],[ADICIÓN/PRÓRROGA]]="NO","N/A",[1]!Contratacion2023[[#This Row],[FECHA FIN PRORROGA]])</f>
        <v>0</v>
      </c>
      <c r="BB1424" s="283"/>
      <c r="BE1424" s="64">
        <f>[1]!Contratacion2023[[#This Row],[VALOR TOTAL DEL CONTRATO]]-[1]!Contratacion2023[[#This Row],[VALOR VIGENTE]]</f>
        <v>0</v>
      </c>
      <c r="BJ1424" s="51"/>
      <c r="BL1424" s="73"/>
      <c r="BM1424" s="51"/>
    </row>
    <row r="1425" spans="1:65" x14ac:dyDescent="0.25">
      <c r="A1425" s="53"/>
      <c r="H1425" s="203"/>
      <c r="I1425" s="57"/>
      <c r="K1425" s="58"/>
      <c r="L1425" s="59"/>
      <c r="N1425" s="59"/>
      <c r="O1425" s="61"/>
      <c r="P1425" s="55"/>
      <c r="Q1425" s="57"/>
      <c r="R1425" s="62"/>
      <c r="T1425" s="63"/>
      <c r="U1425" s="123">
        <f>([1]!Contratacion2023[[#This Row],[FECHA FINALIZACION INICIAL]]-[1]!Contratacion2023[[#This Row],[FECHA DE INICIO (SECOP)]])/30</f>
        <v>0</v>
      </c>
      <c r="V1425" s="64"/>
      <c r="W1425" s="27"/>
      <c r="X1425" s="65"/>
      <c r="Y1425" s="65"/>
      <c r="Z1425" s="66"/>
      <c r="AA1425" s="67"/>
      <c r="AB1425" s="67"/>
      <c r="AC1425" s="68"/>
      <c r="AD1425" s="67"/>
      <c r="AE1425" s="72"/>
      <c r="AF1425" s="34"/>
      <c r="AG1425" s="69"/>
      <c r="AH1425" s="37"/>
      <c r="AI1425" s="37"/>
      <c r="AJ1425" s="37"/>
      <c r="AM1425" s="38"/>
      <c r="AN1425" s="38"/>
      <c r="AO1425" s="38"/>
      <c r="AQ1425" s="145"/>
      <c r="AR1425" s="72"/>
      <c r="AS1425" s="145"/>
      <c r="AX1425" s="75">
        <f>IF([1]!Contratacion2023[[#This Row],[ADICIÓN/PRÓRROGA]]="NO","N/A",[1]!Contratacion2023[[#This Row],[FECHA FIN PRORROGA]])</f>
        <v>0</v>
      </c>
      <c r="BB1425" s="283"/>
      <c r="BE1425" s="64">
        <f>[1]!Contratacion2023[[#This Row],[VALOR TOTAL DEL CONTRATO]]-[1]!Contratacion2023[[#This Row],[VALOR VIGENTE]]</f>
        <v>0</v>
      </c>
      <c r="BJ1425" s="51"/>
      <c r="BL1425" s="73"/>
      <c r="BM1425" s="51"/>
    </row>
    <row r="1426" spans="1:65" x14ac:dyDescent="0.25">
      <c r="A1426" s="53"/>
      <c r="H1426" s="203"/>
      <c r="I1426" s="57"/>
      <c r="K1426" s="58"/>
      <c r="L1426" s="59"/>
      <c r="N1426" s="59"/>
      <c r="O1426" s="61"/>
      <c r="P1426" s="55"/>
      <c r="Q1426" s="57"/>
      <c r="R1426" s="62"/>
      <c r="T1426" s="63"/>
      <c r="U1426" s="123">
        <f>([1]!Contratacion2023[[#This Row],[FECHA FINALIZACION INICIAL]]-[1]!Contratacion2023[[#This Row],[FECHA DE INICIO (SECOP)]])/30</f>
        <v>0</v>
      </c>
      <c r="V1426" s="64"/>
      <c r="W1426" s="27"/>
      <c r="X1426" s="65"/>
      <c r="Y1426" s="65"/>
      <c r="Z1426" s="66"/>
      <c r="AA1426" s="67"/>
      <c r="AB1426" s="67"/>
      <c r="AC1426" s="68"/>
      <c r="AD1426" s="67"/>
      <c r="AE1426" s="72"/>
      <c r="AF1426" s="34"/>
      <c r="AG1426" s="69"/>
      <c r="AH1426" s="37"/>
      <c r="AI1426" s="37"/>
      <c r="AJ1426" s="37"/>
      <c r="AM1426" s="38"/>
      <c r="AN1426" s="38"/>
      <c r="AO1426" s="38"/>
      <c r="AQ1426" s="145"/>
      <c r="AR1426" s="72"/>
      <c r="AS1426" s="145"/>
      <c r="AX1426" s="75">
        <f>IF([1]!Contratacion2023[[#This Row],[ADICIÓN/PRÓRROGA]]="NO","N/A",[1]!Contratacion2023[[#This Row],[FECHA FIN PRORROGA]])</f>
        <v>0</v>
      </c>
      <c r="BB1426" s="283"/>
      <c r="BE1426" s="64">
        <f>[1]!Contratacion2023[[#This Row],[VALOR TOTAL DEL CONTRATO]]-[1]!Contratacion2023[[#This Row],[VALOR VIGENTE]]</f>
        <v>0</v>
      </c>
      <c r="BJ1426" s="51"/>
      <c r="BL1426" s="73"/>
      <c r="BM1426" s="51"/>
    </row>
    <row r="1427" spans="1:65" x14ac:dyDescent="0.25">
      <c r="A1427" s="53"/>
      <c r="H1427" s="203"/>
      <c r="I1427" s="57"/>
      <c r="K1427" s="58"/>
      <c r="L1427" s="59"/>
      <c r="N1427" s="59"/>
      <c r="O1427" s="61"/>
      <c r="P1427" s="55"/>
      <c r="Q1427" s="57"/>
      <c r="R1427" s="62"/>
      <c r="T1427" s="63"/>
      <c r="U1427" s="123">
        <f>([1]!Contratacion2023[[#This Row],[FECHA FINALIZACION INICIAL]]-[1]!Contratacion2023[[#This Row],[FECHA DE INICIO (SECOP)]])/30</f>
        <v>0</v>
      </c>
      <c r="V1427" s="64"/>
      <c r="W1427" s="27"/>
      <c r="X1427" s="65"/>
      <c r="Y1427" s="65"/>
      <c r="Z1427" s="66"/>
      <c r="AA1427" s="67"/>
      <c r="AB1427" s="67"/>
      <c r="AC1427" s="68"/>
      <c r="AD1427" s="67"/>
      <c r="AE1427" s="72"/>
      <c r="AF1427" s="34"/>
      <c r="AG1427" s="69"/>
      <c r="AH1427" s="37"/>
      <c r="AI1427" s="37"/>
      <c r="AJ1427" s="37"/>
      <c r="AM1427" s="38"/>
      <c r="AN1427" s="38"/>
      <c r="AO1427" s="38"/>
      <c r="AQ1427" s="145"/>
      <c r="AR1427" s="72"/>
      <c r="AS1427" s="145"/>
      <c r="AX1427" s="75">
        <f>IF([1]!Contratacion2023[[#This Row],[ADICIÓN/PRÓRROGA]]="NO","N/A",[1]!Contratacion2023[[#This Row],[FECHA FIN PRORROGA]])</f>
        <v>0</v>
      </c>
      <c r="BB1427" s="283"/>
      <c r="BE1427" s="64">
        <f>[1]!Contratacion2023[[#This Row],[VALOR TOTAL DEL CONTRATO]]-[1]!Contratacion2023[[#This Row],[VALOR VIGENTE]]</f>
        <v>0</v>
      </c>
      <c r="BJ1427" s="51"/>
      <c r="BL1427" s="73"/>
      <c r="BM1427" s="51"/>
    </row>
    <row r="1428" spans="1:65" x14ac:dyDescent="0.25">
      <c r="A1428" s="53"/>
      <c r="H1428" s="203"/>
      <c r="I1428" s="57"/>
      <c r="K1428" s="58"/>
      <c r="L1428" s="59"/>
      <c r="N1428" s="59"/>
      <c r="O1428" s="61"/>
      <c r="P1428" s="55"/>
      <c r="Q1428" s="57"/>
      <c r="R1428" s="62"/>
      <c r="T1428" s="63"/>
      <c r="U1428" s="123">
        <f>([1]!Contratacion2023[[#This Row],[FECHA FINALIZACION INICIAL]]-[1]!Contratacion2023[[#This Row],[FECHA DE INICIO (SECOP)]])/30</f>
        <v>0</v>
      </c>
      <c r="V1428" s="64"/>
      <c r="W1428" s="27"/>
      <c r="X1428" s="65"/>
      <c r="Y1428" s="65"/>
      <c r="Z1428" s="66"/>
      <c r="AA1428" s="67"/>
      <c r="AB1428" s="67"/>
      <c r="AC1428" s="68"/>
      <c r="AD1428" s="67"/>
      <c r="AE1428" s="72"/>
      <c r="AF1428" s="34"/>
      <c r="AG1428" s="69"/>
      <c r="AH1428" s="37"/>
      <c r="AI1428" s="37"/>
      <c r="AJ1428" s="37"/>
      <c r="AM1428" s="38"/>
      <c r="AN1428" s="38"/>
      <c r="AO1428" s="38"/>
      <c r="AQ1428" s="145"/>
      <c r="AR1428" s="72"/>
      <c r="AS1428" s="145"/>
      <c r="AX1428" s="75">
        <f>IF([1]!Contratacion2023[[#This Row],[ADICIÓN/PRÓRROGA]]="NO","N/A",[1]!Contratacion2023[[#This Row],[FECHA FIN PRORROGA]])</f>
        <v>0</v>
      </c>
      <c r="BB1428" s="283"/>
      <c r="BE1428" s="64">
        <f>[1]!Contratacion2023[[#This Row],[VALOR TOTAL DEL CONTRATO]]-[1]!Contratacion2023[[#This Row],[VALOR VIGENTE]]</f>
        <v>0</v>
      </c>
      <c r="BJ1428" s="51"/>
      <c r="BL1428" s="73"/>
      <c r="BM1428" s="51"/>
    </row>
    <row r="1429" spans="1:65" x14ac:dyDescent="0.25">
      <c r="A1429" s="53"/>
      <c r="H1429" s="203"/>
      <c r="I1429" s="57"/>
      <c r="K1429" s="58"/>
      <c r="L1429" s="59"/>
      <c r="N1429" s="59"/>
      <c r="O1429" s="61"/>
      <c r="P1429" s="55"/>
      <c r="Q1429" s="57"/>
      <c r="R1429" s="62"/>
      <c r="T1429" s="63"/>
      <c r="U1429" s="123">
        <f>([1]!Contratacion2023[[#This Row],[FECHA FINALIZACION INICIAL]]-[1]!Contratacion2023[[#This Row],[FECHA DE INICIO (SECOP)]])/30</f>
        <v>0</v>
      </c>
      <c r="V1429" s="64"/>
      <c r="W1429" s="27"/>
      <c r="X1429" s="65"/>
      <c r="Y1429" s="65"/>
      <c r="Z1429" s="66"/>
      <c r="AA1429" s="67"/>
      <c r="AB1429" s="67"/>
      <c r="AC1429" s="68"/>
      <c r="AD1429" s="67"/>
      <c r="AE1429" s="72"/>
      <c r="AF1429" s="34"/>
      <c r="AG1429" s="69"/>
      <c r="AH1429" s="37"/>
      <c r="AI1429" s="37"/>
      <c r="AJ1429" s="37"/>
      <c r="AM1429" s="38"/>
      <c r="AN1429" s="38"/>
      <c r="AO1429" s="38"/>
      <c r="AQ1429" s="145"/>
      <c r="AR1429" s="72"/>
      <c r="AS1429" s="145"/>
      <c r="AX1429" s="75">
        <f>IF([1]!Contratacion2023[[#This Row],[ADICIÓN/PRÓRROGA]]="NO","N/A",[1]!Contratacion2023[[#This Row],[FECHA FIN PRORROGA]])</f>
        <v>0</v>
      </c>
      <c r="BB1429" s="283"/>
      <c r="BE1429" s="64">
        <f>[1]!Contratacion2023[[#This Row],[VALOR TOTAL DEL CONTRATO]]-[1]!Contratacion2023[[#This Row],[VALOR VIGENTE]]</f>
        <v>0</v>
      </c>
      <c r="BJ1429" s="51"/>
      <c r="BL1429" s="73"/>
      <c r="BM1429" s="51"/>
    </row>
    <row r="1430" spans="1:65" x14ac:dyDescent="0.25">
      <c r="A1430" s="53"/>
      <c r="H1430" s="203"/>
      <c r="I1430" s="57"/>
      <c r="K1430" s="58"/>
      <c r="L1430" s="59"/>
      <c r="N1430" s="59"/>
      <c r="O1430" s="61"/>
      <c r="P1430" s="55"/>
      <c r="Q1430" s="57"/>
      <c r="R1430" s="62"/>
      <c r="T1430" s="63"/>
      <c r="U1430" s="123">
        <f>([1]!Contratacion2023[[#This Row],[FECHA FINALIZACION INICIAL]]-[1]!Contratacion2023[[#This Row],[FECHA DE INICIO (SECOP)]])/30</f>
        <v>0</v>
      </c>
      <c r="V1430" s="64"/>
      <c r="W1430" s="27"/>
      <c r="X1430" s="65"/>
      <c r="Y1430" s="65"/>
      <c r="Z1430" s="66"/>
      <c r="AA1430" s="67"/>
      <c r="AB1430" s="67"/>
      <c r="AC1430" s="68"/>
      <c r="AD1430" s="67"/>
      <c r="AE1430" s="72"/>
      <c r="AF1430" s="34"/>
      <c r="AG1430" s="69"/>
      <c r="AH1430" s="37"/>
      <c r="AI1430" s="37"/>
      <c r="AJ1430" s="37"/>
      <c r="AM1430" s="38"/>
      <c r="AN1430" s="38"/>
      <c r="AO1430" s="38"/>
      <c r="AQ1430" s="145"/>
      <c r="AR1430" s="72"/>
      <c r="AS1430" s="145"/>
      <c r="AX1430" s="75">
        <f>IF([1]!Contratacion2023[[#This Row],[ADICIÓN/PRÓRROGA]]="NO","N/A",[1]!Contratacion2023[[#This Row],[FECHA FIN PRORROGA]])</f>
        <v>0</v>
      </c>
      <c r="BB1430" s="283"/>
      <c r="BE1430" s="64">
        <f>[1]!Contratacion2023[[#This Row],[VALOR TOTAL DEL CONTRATO]]-[1]!Contratacion2023[[#This Row],[VALOR VIGENTE]]</f>
        <v>0</v>
      </c>
      <c r="BJ1430" s="51"/>
      <c r="BL1430" s="73"/>
      <c r="BM1430" s="51"/>
    </row>
    <row r="1431" spans="1:65" x14ac:dyDescent="0.25">
      <c r="A1431" s="53"/>
      <c r="H1431" s="203"/>
      <c r="I1431" s="57"/>
      <c r="K1431" s="58"/>
      <c r="L1431" s="59"/>
      <c r="N1431" s="59"/>
      <c r="O1431" s="61"/>
      <c r="P1431" s="55"/>
      <c r="Q1431" s="57"/>
      <c r="R1431" s="62"/>
      <c r="T1431" s="63"/>
      <c r="U1431" s="123">
        <f>([1]!Contratacion2023[[#This Row],[FECHA FINALIZACION INICIAL]]-[1]!Contratacion2023[[#This Row],[FECHA DE INICIO (SECOP)]])/30</f>
        <v>0</v>
      </c>
      <c r="V1431" s="64"/>
      <c r="W1431" s="27"/>
      <c r="X1431" s="65"/>
      <c r="Y1431" s="65"/>
      <c r="Z1431" s="66"/>
      <c r="AA1431" s="67"/>
      <c r="AB1431" s="67"/>
      <c r="AC1431" s="68"/>
      <c r="AD1431" s="67"/>
      <c r="AE1431" s="72"/>
      <c r="AF1431" s="34"/>
      <c r="AG1431" s="69"/>
      <c r="AH1431" s="37"/>
      <c r="AI1431" s="37"/>
      <c r="AJ1431" s="37"/>
      <c r="AM1431" s="38"/>
      <c r="AN1431" s="38"/>
      <c r="AO1431" s="38"/>
      <c r="AQ1431" s="145"/>
      <c r="AR1431" s="72"/>
      <c r="AS1431" s="145"/>
      <c r="AX1431" s="75">
        <f>IF([1]!Contratacion2023[[#This Row],[ADICIÓN/PRÓRROGA]]="NO","N/A",[1]!Contratacion2023[[#This Row],[FECHA FIN PRORROGA]])</f>
        <v>0</v>
      </c>
      <c r="BB1431" s="283"/>
      <c r="BE1431" s="64">
        <f>[1]!Contratacion2023[[#This Row],[VALOR TOTAL DEL CONTRATO]]-[1]!Contratacion2023[[#This Row],[VALOR VIGENTE]]</f>
        <v>0</v>
      </c>
      <c r="BJ1431" s="51"/>
      <c r="BL1431" s="73"/>
      <c r="BM1431" s="51"/>
    </row>
    <row r="1432" spans="1:65" x14ac:dyDescent="0.25">
      <c r="A1432" s="53"/>
      <c r="H1432" s="203"/>
      <c r="I1432" s="57"/>
      <c r="K1432" s="58"/>
      <c r="L1432" s="59"/>
      <c r="N1432" s="59"/>
      <c r="O1432" s="61"/>
      <c r="P1432" s="55"/>
      <c r="Q1432" s="57"/>
      <c r="R1432" s="62"/>
      <c r="T1432" s="63"/>
      <c r="U1432" s="123">
        <f>([1]!Contratacion2023[[#This Row],[FECHA FINALIZACION INICIAL]]-[1]!Contratacion2023[[#This Row],[FECHA DE INICIO (SECOP)]])/30</f>
        <v>0</v>
      </c>
      <c r="V1432" s="64"/>
      <c r="W1432" s="27"/>
      <c r="X1432" s="65"/>
      <c r="Y1432" s="65"/>
      <c r="Z1432" s="66"/>
      <c r="AA1432" s="67"/>
      <c r="AB1432" s="67"/>
      <c r="AC1432" s="68"/>
      <c r="AD1432" s="67"/>
      <c r="AE1432" s="72"/>
      <c r="AF1432" s="34"/>
      <c r="AG1432" s="69"/>
      <c r="AH1432" s="37"/>
      <c r="AI1432" s="37"/>
      <c r="AJ1432" s="37"/>
      <c r="AM1432" s="38"/>
      <c r="AN1432" s="38"/>
      <c r="AO1432" s="38"/>
      <c r="AQ1432" s="145"/>
      <c r="AR1432" s="72"/>
      <c r="AS1432" s="145"/>
      <c r="AX1432" s="75">
        <f>IF([1]!Contratacion2023[[#This Row],[ADICIÓN/PRÓRROGA]]="NO","N/A",[1]!Contratacion2023[[#This Row],[FECHA FIN PRORROGA]])</f>
        <v>0</v>
      </c>
      <c r="BB1432" s="283"/>
      <c r="BE1432" s="64">
        <f>[1]!Contratacion2023[[#This Row],[VALOR TOTAL DEL CONTRATO]]-[1]!Contratacion2023[[#This Row],[VALOR VIGENTE]]</f>
        <v>0</v>
      </c>
      <c r="BJ1432" s="51"/>
      <c r="BL1432" s="73"/>
      <c r="BM1432" s="51"/>
    </row>
    <row r="1433" spans="1:65" x14ac:dyDescent="0.25">
      <c r="A1433" s="53"/>
      <c r="H1433" s="203"/>
      <c r="I1433" s="57"/>
      <c r="K1433" s="58"/>
      <c r="L1433" s="59"/>
      <c r="N1433" s="59"/>
      <c r="O1433" s="61"/>
      <c r="P1433" s="55"/>
      <c r="Q1433" s="57"/>
      <c r="R1433" s="62"/>
      <c r="T1433" s="63"/>
      <c r="U1433" s="123">
        <f>([1]!Contratacion2023[[#This Row],[FECHA FINALIZACION INICIAL]]-[1]!Contratacion2023[[#This Row],[FECHA DE INICIO (SECOP)]])/30</f>
        <v>0</v>
      </c>
      <c r="V1433" s="64"/>
      <c r="W1433" s="27"/>
      <c r="X1433" s="65"/>
      <c r="Y1433" s="65"/>
      <c r="Z1433" s="66"/>
      <c r="AA1433" s="67"/>
      <c r="AB1433" s="67"/>
      <c r="AC1433" s="68"/>
      <c r="AD1433" s="67"/>
      <c r="AE1433" s="72"/>
      <c r="AF1433" s="34"/>
      <c r="AG1433" s="69"/>
      <c r="AH1433" s="37"/>
      <c r="AI1433" s="37"/>
      <c r="AJ1433" s="37"/>
      <c r="AM1433" s="38"/>
      <c r="AN1433" s="38"/>
      <c r="AO1433" s="38"/>
      <c r="AQ1433" s="145"/>
      <c r="AR1433" s="72"/>
      <c r="AS1433" s="145"/>
      <c r="AX1433" s="75">
        <f>IF([1]!Contratacion2023[[#This Row],[ADICIÓN/PRÓRROGA]]="NO","N/A",[1]!Contratacion2023[[#This Row],[FECHA FIN PRORROGA]])</f>
        <v>0</v>
      </c>
      <c r="BB1433" s="283"/>
      <c r="BE1433" s="64">
        <f>[1]!Contratacion2023[[#This Row],[VALOR TOTAL DEL CONTRATO]]-[1]!Contratacion2023[[#This Row],[VALOR VIGENTE]]</f>
        <v>0</v>
      </c>
      <c r="BJ1433" s="51"/>
      <c r="BL1433" s="73"/>
      <c r="BM1433" s="51"/>
    </row>
    <row r="1434" spans="1:65" x14ac:dyDescent="0.25">
      <c r="A1434" s="53"/>
      <c r="H1434" s="203"/>
      <c r="I1434" s="57"/>
      <c r="K1434" s="58"/>
      <c r="L1434" s="59"/>
      <c r="N1434" s="59"/>
      <c r="O1434" s="61"/>
      <c r="P1434" s="55"/>
      <c r="Q1434" s="57"/>
      <c r="R1434" s="62"/>
      <c r="T1434" s="63"/>
      <c r="U1434" s="123">
        <f>([1]!Contratacion2023[[#This Row],[FECHA FINALIZACION INICIAL]]-[1]!Contratacion2023[[#This Row],[FECHA DE INICIO (SECOP)]])/30</f>
        <v>0</v>
      </c>
      <c r="V1434" s="64"/>
      <c r="W1434" s="27"/>
      <c r="X1434" s="65"/>
      <c r="Y1434" s="65"/>
      <c r="Z1434" s="66"/>
      <c r="AA1434" s="67"/>
      <c r="AB1434" s="67"/>
      <c r="AC1434" s="68"/>
      <c r="AD1434" s="67"/>
      <c r="AE1434" s="72"/>
      <c r="AF1434" s="34"/>
      <c r="AG1434" s="69"/>
      <c r="AH1434" s="37"/>
      <c r="AI1434" s="37"/>
      <c r="AJ1434" s="37"/>
      <c r="AM1434" s="38"/>
      <c r="AN1434" s="38"/>
      <c r="AO1434" s="38"/>
      <c r="AQ1434" s="145"/>
      <c r="AR1434" s="72"/>
      <c r="AS1434" s="145"/>
      <c r="AX1434" s="75">
        <f>IF([1]!Contratacion2023[[#This Row],[ADICIÓN/PRÓRROGA]]="NO","N/A",[1]!Contratacion2023[[#This Row],[FECHA FIN PRORROGA]])</f>
        <v>0</v>
      </c>
      <c r="BB1434" s="283"/>
      <c r="BE1434" s="64">
        <f>[1]!Contratacion2023[[#This Row],[VALOR TOTAL DEL CONTRATO]]-[1]!Contratacion2023[[#This Row],[VALOR VIGENTE]]</f>
        <v>0</v>
      </c>
      <c r="BJ1434" s="51"/>
      <c r="BL1434" s="73"/>
      <c r="BM1434" s="51"/>
    </row>
    <row r="1435" spans="1:65" x14ac:dyDescent="0.25">
      <c r="A1435" s="53"/>
      <c r="H1435" s="203"/>
      <c r="I1435" s="57"/>
      <c r="K1435" s="58"/>
      <c r="L1435" s="59"/>
      <c r="N1435" s="59"/>
      <c r="O1435" s="61"/>
      <c r="P1435" s="55"/>
      <c r="Q1435" s="57"/>
      <c r="R1435" s="62"/>
      <c r="T1435" s="63"/>
      <c r="U1435" s="123">
        <f>([1]!Contratacion2023[[#This Row],[FECHA FINALIZACION INICIAL]]-[1]!Contratacion2023[[#This Row],[FECHA DE INICIO (SECOP)]])/30</f>
        <v>0</v>
      </c>
      <c r="V1435" s="64"/>
      <c r="W1435" s="27"/>
      <c r="X1435" s="65"/>
      <c r="Y1435" s="65"/>
      <c r="Z1435" s="66"/>
      <c r="AA1435" s="67"/>
      <c r="AB1435" s="67"/>
      <c r="AC1435" s="68"/>
      <c r="AD1435" s="67"/>
      <c r="AE1435" s="72"/>
      <c r="AF1435" s="34"/>
      <c r="AG1435" s="69"/>
      <c r="AH1435" s="37"/>
      <c r="AI1435" s="37"/>
      <c r="AJ1435" s="37"/>
      <c r="AM1435" s="38"/>
      <c r="AN1435" s="38"/>
      <c r="AO1435" s="38"/>
      <c r="AQ1435" s="145"/>
      <c r="AR1435" s="72"/>
      <c r="AS1435" s="145"/>
      <c r="AX1435" s="75">
        <f>IF([1]!Contratacion2023[[#This Row],[ADICIÓN/PRÓRROGA]]="NO","N/A",[1]!Contratacion2023[[#This Row],[FECHA FIN PRORROGA]])</f>
        <v>0</v>
      </c>
      <c r="BB1435" s="283"/>
      <c r="BE1435" s="64">
        <f>[1]!Contratacion2023[[#This Row],[VALOR TOTAL DEL CONTRATO]]-[1]!Contratacion2023[[#This Row],[VALOR VIGENTE]]</f>
        <v>0</v>
      </c>
      <c r="BJ1435" s="51"/>
      <c r="BL1435" s="73"/>
      <c r="BM1435" s="51"/>
    </row>
    <row r="1436" spans="1:65" x14ac:dyDescent="0.25">
      <c r="A1436" s="53"/>
      <c r="H1436" s="203"/>
      <c r="I1436" s="57"/>
      <c r="K1436" s="58"/>
      <c r="L1436" s="59"/>
      <c r="N1436" s="59"/>
      <c r="O1436" s="61"/>
      <c r="P1436" s="55"/>
      <c r="Q1436" s="57"/>
      <c r="R1436" s="62"/>
      <c r="T1436" s="63"/>
      <c r="U1436" s="123">
        <f>([1]!Contratacion2023[[#This Row],[FECHA FINALIZACION INICIAL]]-[1]!Contratacion2023[[#This Row],[FECHA DE INICIO (SECOP)]])/30</f>
        <v>0</v>
      </c>
      <c r="V1436" s="64"/>
      <c r="W1436" s="27"/>
      <c r="X1436" s="65"/>
      <c r="Y1436" s="65"/>
      <c r="Z1436" s="66"/>
      <c r="AA1436" s="67"/>
      <c r="AB1436" s="67"/>
      <c r="AC1436" s="68"/>
      <c r="AD1436" s="67"/>
      <c r="AE1436" s="72"/>
      <c r="AF1436" s="34"/>
      <c r="AG1436" s="69"/>
      <c r="AH1436" s="37"/>
      <c r="AI1436" s="37"/>
      <c r="AJ1436" s="37"/>
      <c r="AM1436" s="38"/>
      <c r="AN1436" s="38"/>
      <c r="AO1436" s="38"/>
      <c r="AQ1436" s="145"/>
      <c r="AR1436" s="72"/>
      <c r="AS1436" s="145"/>
      <c r="AX1436" s="75">
        <f>IF([1]!Contratacion2023[[#This Row],[ADICIÓN/PRÓRROGA]]="NO","N/A",[1]!Contratacion2023[[#This Row],[FECHA FIN PRORROGA]])</f>
        <v>0</v>
      </c>
      <c r="BB1436" s="283"/>
      <c r="BE1436" s="64">
        <f>[1]!Contratacion2023[[#This Row],[VALOR TOTAL DEL CONTRATO]]-[1]!Contratacion2023[[#This Row],[VALOR VIGENTE]]</f>
        <v>0</v>
      </c>
      <c r="BJ1436" s="51"/>
      <c r="BL1436" s="73"/>
      <c r="BM1436" s="51"/>
    </row>
    <row r="1437" spans="1:65" x14ac:dyDescent="0.25">
      <c r="A1437" s="53"/>
      <c r="H1437" s="203"/>
      <c r="I1437" s="57"/>
      <c r="K1437" s="58"/>
      <c r="L1437" s="59"/>
      <c r="N1437" s="59"/>
      <c r="O1437" s="61"/>
      <c r="P1437" s="55"/>
      <c r="Q1437" s="57"/>
      <c r="R1437" s="62"/>
      <c r="T1437" s="63"/>
      <c r="U1437" s="123">
        <f>([1]!Contratacion2023[[#This Row],[FECHA FINALIZACION INICIAL]]-[1]!Contratacion2023[[#This Row],[FECHA DE INICIO (SECOP)]])/30</f>
        <v>0</v>
      </c>
      <c r="V1437" s="64"/>
      <c r="W1437" s="27"/>
      <c r="X1437" s="65"/>
      <c r="Y1437" s="65"/>
      <c r="Z1437" s="66"/>
      <c r="AA1437" s="67"/>
      <c r="AB1437" s="67"/>
      <c r="AC1437" s="68"/>
      <c r="AD1437" s="67"/>
      <c r="AE1437" s="72"/>
      <c r="AF1437" s="34"/>
      <c r="AG1437" s="69"/>
      <c r="AH1437" s="37"/>
      <c r="AI1437" s="37"/>
      <c r="AJ1437" s="37"/>
      <c r="AM1437" s="38"/>
      <c r="AN1437" s="38"/>
      <c r="AO1437" s="38"/>
      <c r="AQ1437" s="145"/>
      <c r="AR1437" s="72"/>
      <c r="AS1437" s="145"/>
      <c r="AX1437" s="75">
        <f>IF([1]!Contratacion2023[[#This Row],[ADICIÓN/PRÓRROGA]]="NO","N/A",[1]!Contratacion2023[[#This Row],[FECHA FIN PRORROGA]])</f>
        <v>0</v>
      </c>
      <c r="BB1437" s="283"/>
      <c r="BE1437" s="64">
        <f>[1]!Contratacion2023[[#This Row],[VALOR TOTAL DEL CONTRATO]]-[1]!Contratacion2023[[#This Row],[VALOR VIGENTE]]</f>
        <v>0</v>
      </c>
      <c r="BJ1437" s="51"/>
      <c r="BL1437" s="73"/>
      <c r="BM1437" s="51"/>
    </row>
    <row r="1438" spans="1:65" x14ac:dyDescent="0.25">
      <c r="A1438" s="53"/>
      <c r="H1438" s="203"/>
      <c r="I1438" s="57"/>
      <c r="K1438" s="58"/>
      <c r="L1438" s="59"/>
      <c r="N1438" s="59"/>
      <c r="O1438" s="61"/>
      <c r="P1438" s="55"/>
      <c r="Q1438" s="57"/>
      <c r="R1438" s="62"/>
      <c r="T1438" s="63"/>
      <c r="U1438" s="123">
        <f>([1]!Contratacion2023[[#This Row],[FECHA FINALIZACION INICIAL]]-[1]!Contratacion2023[[#This Row],[FECHA DE INICIO (SECOP)]])/30</f>
        <v>0</v>
      </c>
      <c r="V1438" s="64"/>
      <c r="W1438" s="27"/>
      <c r="X1438" s="65"/>
      <c r="Y1438" s="65"/>
      <c r="Z1438" s="66"/>
      <c r="AA1438" s="67"/>
      <c r="AB1438" s="67"/>
      <c r="AC1438" s="68"/>
      <c r="AD1438" s="67"/>
      <c r="AE1438" s="72"/>
      <c r="AF1438" s="34"/>
      <c r="AG1438" s="69"/>
      <c r="AH1438" s="37"/>
      <c r="AI1438" s="37"/>
      <c r="AJ1438" s="37"/>
      <c r="AM1438" s="38"/>
      <c r="AN1438" s="38"/>
      <c r="AO1438" s="38"/>
      <c r="AQ1438" s="145"/>
      <c r="AR1438" s="72"/>
      <c r="AS1438" s="145"/>
      <c r="AX1438" s="75">
        <f>IF([1]!Contratacion2023[[#This Row],[ADICIÓN/PRÓRROGA]]="NO","N/A",[1]!Contratacion2023[[#This Row],[FECHA FIN PRORROGA]])</f>
        <v>0</v>
      </c>
      <c r="BB1438" s="283"/>
      <c r="BE1438" s="64">
        <f>[1]!Contratacion2023[[#This Row],[VALOR TOTAL DEL CONTRATO]]-[1]!Contratacion2023[[#This Row],[VALOR VIGENTE]]</f>
        <v>0</v>
      </c>
      <c r="BJ1438" s="51"/>
      <c r="BL1438" s="73"/>
      <c r="BM1438" s="51"/>
    </row>
    <row r="1439" spans="1:65" x14ac:dyDescent="0.25">
      <c r="A1439" s="53"/>
      <c r="H1439" s="203"/>
      <c r="I1439" s="57"/>
      <c r="K1439" s="58"/>
      <c r="L1439" s="59"/>
      <c r="N1439" s="59"/>
      <c r="O1439" s="61"/>
      <c r="P1439" s="55"/>
      <c r="Q1439" s="57"/>
      <c r="R1439" s="62"/>
      <c r="T1439" s="63"/>
      <c r="U1439" s="123">
        <f>([1]!Contratacion2023[[#This Row],[FECHA FINALIZACION INICIAL]]-[1]!Contratacion2023[[#This Row],[FECHA DE INICIO (SECOP)]])/30</f>
        <v>0</v>
      </c>
      <c r="V1439" s="64"/>
      <c r="W1439" s="27"/>
      <c r="X1439" s="65"/>
      <c r="Y1439" s="65"/>
      <c r="Z1439" s="66"/>
      <c r="AA1439" s="67"/>
      <c r="AB1439" s="67"/>
      <c r="AC1439" s="68"/>
      <c r="AD1439" s="67"/>
      <c r="AE1439" s="72"/>
      <c r="AF1439" s="34"/>
      <c r="AG1439" s="69"/>
      <c r="AH1439" s="37"/>
      <c r="AI1439" s="37"/>
      <c r="AJ1439" s="37"/>
      <c r="AM1439" s="38"/>
      <c r="AN1439" s="38"/>
      <c r="AO1439" s="38"/>
      <c r="AQ1439" s="145"/>
      <c r="AR1439" s="72"/>
      <c r="AS1439" s="145"/>
      <c r="AX1439" s="75">
        <f>IF([1]!Contratacion2023[[#This Row],[ADICIÓN/PRÓRROGA]]="NO","N/A",[1]!Contratacion2023[[#This Row],[FECHA FIN PRORROGA]])</f>
        <v>0</v>
      </c>
      <c r="BB1439" s="283"/>
      <c r="BE1439" s="64">
        <f>[1]!Contratacion2023[[#This Row],[VALOR TOTAL DEL CONTRATO]]-[1]!Contratacion2023[[#This Row],[VALOR VIGENTE]]</f>
        <v>0</v>
      </c>
      <c r="BJ1439" s="51"/>
      <c r="BL1439" s="73"/>
      <c r="BM1439" s="51"/>
    </row>
    <row r="1440" spans="1:65" x14ac:dyDescent="0.25">
      <c r="A1440" s="53"/>
      <c r="H1440" s="203"/>
      <c r="I1440" s="57"/>
      <c r="K1440" s="58"/>
      <c r="L1440" s="59"/>
      <c r="N1440" s="59"/>
      <c r="O1440" s="61"/>
      <c r="P1440" s="55"/>
      <c r="Q1440" s="57"/>
      <c r="R1440" s="62"/>
      <c r="T1440" s="63"/>
      <c r="U1440" s="123">
        <f>([1]!Contratacion2023[[#This Row],[FECHA FINALIZACION INICIAL]]-[1]!Contratacion2023[[#This Row],[FECHA DE INICIO (SECOP)]])/30</f>
        <v>0</v>
      </c>
      <c r="V1440" s="64"/>
      <c r="W1440" s="27"/>
      <c r="X1440" s="65"/>
      <c r="Y1440" s="65"/>
      <c r="Z1440" s="66"/>
      <c r="AA1440" s="67"/>
      <c r="AB1440" s="67"/>
      <c r="AC1440" s="68"/>
      <c r="AD1440" s="67"/>
      <c r="AE1440" s="72"/>
      <c r="AF1440" s="34"/>
      <c r="AG1440" s="69"/>
      <c r="AH1440" s="37"/>
      <c r="AI1440" s="37"/>
      <c r="AJ1440" s="37"/>
      <c r="AM1440" s="38"/>
      <c r="AN1440" s="38"/>
      <c r="AO1440" s="38"/>
      <c r="AQ1440" s="145"/>
      <c r="AR1440" s="72"/>
      <c r="AS1440" s="145"/>
      <c r="AX1440" s="75">
        <f>IF([1]!Contratacion2023[[#This Row],[ADICIÓN/PRÓRROGA]]="NO","N/A",[1]!Contratacion2023[[#This Row],[FECHA FIN PRORROGA]])</f>
        <v>0</v>
      </c>
      <c r="BB1440" s="283"/>
      <c r="BE1440" s="64">
        <f>[1]!Contratacion2023[[#This Row],[VALOR TOTAL DEL CONTRATO]]-[1]!Contratacion2023[[#This Row],[VALOR VIGENTE]]</f>
        <v>0</v>
      </c>
      <c r="BJ1440" s="51"/>
      <c r="BL1440" s="73"/>
      <c r="BM1440" s="51"/>
    </row>
    <row r="1441" spans="1:65" x14ac:dyDescent="0.25">
      <c r="A1441" s="53"/>
      <c r="H1441" s="203"/>
      <c r="I1441" s="57"/>
      <c r="K1441" s="58"/>
      <c r="L1441" s="59"/>
      <c r="N1441" s="59"/>
      <c r="O1441" s="61"/>
      <c r="P1441" s="55"/>
      <c r="Q1441" s="57"/>
      <c r="R1441" s="62"/>
      <c r="T1441" s="63"/>
      <c r="U1441" s="123">
        <f>([1]!Contratacion2023[[#This Row],[FECHA FINALIZACION INICIAL]]-[1]!Contratacion2023[[#This Row],[FECHA DE INICIO (SECOP)]])/30</f>
        <v>0</v>
      </c>
      <c r="V1441" s="64"/>
      <c r="W1441" s="27"/>
      <c r="X1441" s="65"/>
      <c r="Y1441" s="65"/>
      <c r="Z1441" s="66"/>
      <c r="AA1441" s="67"/>
      <c r="AB1441" s="67"/>
      <c r="AC1441" s="68"/>
      <c r="AD1441" s="67"/>
      <c r="AE1441" s="72"/>
      <c r="AF1441" s="34"/>
      <c r="AG1441" s="69"/>
      <c r="AH1441" s="37"/>
      <c r="AI1441" s="37"/>
      <c r="AJ1441" s="37"/>
      <c r="AM1441" s="38"/>
      <c r="AN1441" s="38"/>
      <c r="AO1441" s="38"/>
      <c r="AQ1441" s="145"/>
      <c r="AR1441" s="72"/>
      <c r="AS1441" s="145"/>
      <c r="AX1441" s="75">
        <f>IF([1]!Contratacion2023[[#This Row],[ADICIÓN/PRÓRROGA]]="NO","N/A",[1]!Contratacion2023[[#This Row],[FECHA FIN PRORROGA]])</f>
        <v>0</v>
      </c>
      <c r="BB1441" s="283"/>
      <c r="BE1441" s="64">
        <f>[1]!Contratacion2023[[#This Row],[VALOR TOTAL DEL CONTRATO]]-[1]!Contratacion2023[[#This Row],[VALOR VIGENTE]]</f>
        <v>0</v>
      </c>
      <c r="BJ1441" s="51"/>
      <c r="BL1441" s="73"/>
      <c r="BM1441" s="51"/>
    </row>
    <row r="1442" spans="1:65" x14ac:dyDescent="0.25">
      <c r="A1442" s="53"/>
      <c r="H1442" s="203"/>
      <c r="I1442" s="57"/>
      <c r="K1442" s="58"/>
      <c r="L1442" s="59"/>
      <c r="N1442" s="59"/>
      <c r="O1442" s="61"/>
      <c r="P1442" s="55"/>
      <c r="Q1442" s="57"/>
      <c r="R1442" s="62"/>
      <c r="T1442" s="63"/>
      <c r="U1442" s="123">
        <f>([1]!Contratacion2023[[#This Row],[FECHA FINALIZACION INICIAL]]-[1]!Contratacion2023[[#This Row],[FECHA DE INICIO (SECOP)]])/30</f>
        <v>0</v>
      </c>
      <c r="V1442" s="64"/>
      <c r="W1442" s="27"/>
      <c r="X1442" s="65"/>
      <c r="Y1442" s="65"/>
      <c r="Z1442" s="66"/>
      <c r="AA1442" s="67"/>
      <c r="AB1442" s="67"/>
      <c r="AC1442" s="68"/>
      <c r="AD1442" s="67"/>
      <c r="AE1442" s="72"/>
      <c r="AF1442" s="34"/>
      <c r="AG1442" s="69"/>
      <c r="AH1442" s="37"/>
      <c r="AI1442" s="37"/>
      <c r="AJ1442" s="37"/>
      <c r="AM1442" s="38"/>
      <c r="AN1442" s="38"/>
      <c r="AO1442" s="38"/>
      <c r="AQ1442" s="145"/>
      <c r="AR1442" s="72"/>
      <c r="AS1442" s="145"/>
      <c r="AX1442" s="75">
        <f>IF([1]!Contratacion2023[[#This Row],[ADICIÓN/PRÓRROGA]]="NO","N/A",[1]!Contratacion2023[[#This Row],[FECHA FIN PRORROGA]])</f>
        <v>0</v>
      </c>
      <c r="BB1442" s="283"/>
      <c r="BE1442" s="64">
        <f>[1]!Contratacion2023[[#This Row],[VALOR TOTAL DEL CONTRATO]]-[1]!Contratacion2023[[#This Row],[VALOR VIGENTE]]</f>
        <v>0</v>
      </c>
      <c r="BJ1442" s="51"/>
      <c r="BL1442" s="73"/>
      <c r="BM1442" s="51"/>
    </row>
    <row r="1443" spans="1:65" x14ac:dyDescent="0.25">
      <c r="A1443" s="53"/>
      <c r="H1443" s="203"/>
      <c r="I1443" s="57"/>
      <c r="K1443" s="58"/>
      <c r="L1443" s="59"/>
      <c r="N1443" s="59"/>
      <c r="O1443" s="61"/>
      <c r="P1443" s="55"/>
      <c r="Q1443" s="57"/>
      <c r="R1443" s="62"/>
      <c r="T1443" s="63"/>
      <c r="U1443" s="123">
        <f>([1]!Contratacion2023[[#This Row],[FECHA FINALIZACION INICIAL]]-[1]!Contratacion2023[[#This Row],[FECHA DE INICIO (SECOP)]])/30</f>
        <v>0</v>
      </c>
      <c r="V1443" s="64"/>
      <c r="W1443" s="27"/>
      <c r="X1443" s="65"/>
      <c r="Y1443" s="65"/>
      <c r="Z1443" s="66"/>
      <c r="AA1443" s="67"/>
      <c r="AB1443" s="67"/>
      <c r="AC1443" s="68"/>
      <c r="AD1443" s="67"/>
      <c r="AE1443" s="72"/>
      <c r="AF1443" s="34"/>
      <c r="AG1443" s="69"/>
      <c r="AH1443" s="37"/>
      <c r="AI1443" s="37"/>
      <c r="AJ1443" s="37"/>
      <c r="AM1443" s="38"/>
      <c r="AN1443" s="38"/>
      <c r="AO1443" s="38"/>
      <c r="AQ1443" s="145"/>
      <c r="AR1443" s="72"/>
      <c r="AS1443" s="145"/>
      <c r="AX1443" s="75">
        <f>IF([1]!Contratacion2023[[#This Row],[ADICIÓN/PRÓRROGA]]="NO","N/A",[1]!Contratacion2023[[#This Row],[FECHA FIN PRORROGA]])</f>
        <v>0</v>
      </c>
      <c r="BB1443" s="283"/>
      <c r="BE1443" s="64">
        <f>[1]!Contratacion2023[[#This Row],[VALOR TOTAL DEL CONTRATO]]-[1]!Contratacion2023[[#This Row],[VALOR VIGENTE]]</f>
        <v>0</v>
      </c>
      <c r="BJ1443" s="51"/>
      <c r="BL1443" s="73"/>
      <c r="BM1443" s="51"/>
    </row>
    <row r="1444" spans="1:65" x14ac:dyDescent="0.25">
      <c r="A1444" s="53"/>
      <c r="H1444" s="203"/>
      <c r="I1444" s="57"/>
      <c r="K1444" s="58"/>
      <c r="L1444" s="59"/>
      <c r="N1444" s="59"/>
      <c r="O1444" s="61"/>
      <c r="P1444" s="55"/>
      <c r="Q1444" s="57"/>
      <c r="R1444" s="62"/>
      <c r="T1444" s="63"/>
      <c r="U1444" s="123">
        <f>([1]!Contratacion2023[[#This Row],[FECHA FINALIZACION INICIAL]]-[1]!Contratacion2023[[#This Row],[FECHA DE INICIO (SECOP)]])/30</f>
        <v>0</v>
      </c>
      <c r="V1444" s="64"/>
      <c r="W1444" s="27"/>
      <c r="X1444" s="65"/>
      <c r="Y1444" s="65"/>
      <c r="Z1444" s="66"/>
      <c r="AA1444" s="67"/>
      <c r="AB1444" s="67"/>
      <c r="AC1444" s="68"/>
      <c r="AD1444" s="67"/>
      <c r="AE1444" s="72"/>
      <c r="AF1444" s="34"/>
      <c r="AG1444" s="69"/>
      <c r="AH1444" s="37"/>
      <c r="AI1444" s="37"/>
      <c r="AJ1444" s="37"/>
      <c r="AM1444" s="38"/>
      <c r="AN1444" s="38"/>
      <c r="AO1444" s="38"/>
      <c r="AQ1444" s="145"/>
      <c r="AR1444" s="72"/>
      <c r="AS1444" s="145"/>
      <c r="AX1444" s="75">
        <f>IF([1]!Contratacion2023[[#This Row],[ADICIÓN/PRÓRROGA]]="NO","N/A",[1]!Contratacion2023[[#This Row],[FECHA FIN PRORROGA]])</f>
        <v>0</v>
      </c>
      <c r="BB1444" s="283"/>
      <c r="BE1444" s="64">
        <f>[1]!Contratacion2023[[#This Row],[VALOR TOTAL DEL CONTRATO]]-[1]!Contratacion2023[[#This Row],[VALOR VIGENTE]]</f>
        <v>0</v>
      </c>
      <c r="BJ1444" s="51"/>
      <c r="BL1444" s="73"/>
      <c r="BM1444" s="51"/>
    </row>
    <row r="1445" spans="1:65" x14ac:dyDescent="0.25">
      <c r="A1445" s="53"/>
      <c r="H1445" s="203"/>
      <c r="I1445" s="57"/>
      <c r="K1445" s="58"/>
      <c r="L1445" s="59"/>
      <c r="N1445" s="59"/>
      <c r="O1445" s="61"/>
      <c r="P1445" s="55"/>
      <c r="Q1445" s="57"/>
      <c r="R1445" s="62"/>
      <c r="T1445" s="63"/>
      <c r="U1445" s="123">
        <f>([1]!Contratacion2023[[#This Row],[FECHA FINALIZACION INICIAL]]-[1]!Contratacion2023[[#This Row],[FECHA DE INICIO (SECOP)]])/30</f>
        <v>0</v>
      </c>
      <c r="V1445" s="64"/>
      <c r="W1445" s="27"/>
      <c r="X1445" s="65"/>
      <c r="Y1445" s="65"/>
      <c r="Z1445" s="66"/>
      <c r="AA1445" s="67"/>
      <c r="AB1445" s="67"/>
      <c r="AC1445" s="68"/>
      <c r="AD1445" s="67"/>
      <c r="AE1445" s="72"/>
      <c r="AF1445" s="34"/>
      <c r="AG1445" s="69"/>
      <c r="AH1445" s="37"/>
      <c r="AI1445" s="37"/>
      <c r="AJ1445" s="37"/>
      <c r="AM1445" s="38"/>
      <c r="AN1445" s="38"/>
      <c r="AO1445" s="38"/>
      <c r="AQ1445" s="145"/>
      <c r="AR1445" s="72"/>
      <c r="AS1445" s="145"/>
      <c r="AX1445" s="75">
        <f>IF([1]!Contratacion2023[[#This Row],[ADICIÓN/PRÓRROGA]]="NO","N/A",[1]!Contratacion2023[[#This Row],[FECHA FIN PRORROGA]])</f>
        <v>0</v>
      </c>
      <c r="BB1445" s="283"/>
      <c r="BE1445" s="64">
        <f>[1]!Contratacion2023[[#This Row],[VALOR TOTAL DEL CONTRATO]]-[1]!Contratacion2023[[#This Row],[VALOR VIGENTE]]</f>
        <v>0</v>
      </c>
      <c r="BJ1445" s="51"/>
      <c r="BL1445" s="73"/>
      <c r="BM1445" s="51"/>
    </row>
    <row r="1446" spans="1:65" x14ac:dyDescent="0.25">
      <c r="A1446" s="53"/>
      <c r="H1446" s="203"/>
      <c r="I1446" s="57"/>
      <c r="K1446" s="58"/>
      <c r="L1446" s="59"/>
      <c r="N1446" s="59"/>
      <c r="O1446" s="61"/>
      <c r="P1446" s="55"/>
      <c r="Q1446" s="57"/>
      <c r="R1446" s="62"/>
      <c r="T1446" s="63"/>
      <c r="U1446" s="123">
        <f>([1]!Contratacion2023[[#This Row],[FECHA FINALIZACION INICIAL]]-[1]!Contratacion2023[[#This Row],[FECHA DE INICIO (SECOP)]])/30</f>
        <v>0</v>
      </c>
      <c r="V1446" s="64"/>
      <c r="W1446" s="27"/>
      <c r="X1446" s="65"/>
      <c r="Y1446" s="65"/>
      <c r="Z1446" s="66"/>
      <c r="AA1446" s="67"/>
      <c r="AB1446" s="67"/>
      <c r="AC1446" s="68"/>
      <c r="AD1446" s="67"/>
      <c r="AE1446" s="72"/>
      <c r="AF1446" s="34"/>
      <c r="AG1446" s="69"/>
      <c r="AH1446" s="37"/>
      <c r="AI1446" s="37"/>
      <c r="AJ1446" s="37"/>
      <c r="AM1446" s="38"/>
      <c r="AN1446" s="38"/>
      <c r="AO1446" s="38"/>
      <c r="AQ1446" s="145"/>
      <c r="AR1446" s="72"/>
      <c r="AS1446" s="145"/>
      <c r="AX1446" s="75">
        <f>IF([1]!Contratacion2023[[#This Row],[ADICIÓN/PRÓRROGA]]="NO","N/A",[1]!Contratacion2023[[#This Row],[FECHA FIN PRORROGA]])</f>
        <v>0</v>
      </c>
      <c r="BB1446" s="283"/>
      <c r="BE1446" s="64">
        <f>[1]!Contratacion2023[[#This Row],[VALOR TOTAL DEL CONTRATO]]-[1]!Contratacion2023[[#This Row],[VALOR VIGENTE]]</f>
        <v>0</v>
      </c>
      <c r="BJ1446" s="51"/>
      <c r="BL1446" s="73"/>
      <c r="BM1446" s="51"/>
    </row>
    <row r="1447" spans="1:65" x14ac:dyDescent="0.25">
      <c r="A1447" s="53"/>
      <c r="H1447" s="203"/>
      <c r="I1447" s="57"/>
      <c r="K1447" s="58"/>
      <c r="L1447" s="59"/>
      <c r="N1447" s="59"/>
      <c r="O1447" s="61"/>
      <c r="P1447" s="55"/>
      <c r="Q1447" s="57"/>
      <c r="R1447" s="62"/>
      <c r="T1447" s="63"/>
      <c r="U1447" s="123">
        <f>([1]!Contratacion2023[[#This Row],[FECHA FINALIZACION INICIAL]]-[1]!Contratacion2023[[#This Row],[FECHA DE INICIO (SECOP)]])/30</f>
        <v>0</v>
      </c>
      <c r="V1447" s="64"/>
      <c r="W1447" s="27"/>
      <c r="X1447" s="65"/>
      <c r="Y1447" s="65"/>
      <c r="Z1447" s="66"/>
      <c r="AA1447" s="67"/>
      <c r="AB1447" s="67"/>
      <c r="AC1447" s="68"/>
      <c r="AD1447" s="67"/>
      <c r="AE1447" s="72"/>
      <c r="AF1447" s="34"/>
      <c r="AG1447" s="69"/>
      <c r="AH1447" s="37"/>
      <c r="AI1447" s="37"/>
      <c r="AJ1447" s="37"/>
      <c r="AM1447" s="38"/>
      <c r="AN1447" s="38"/>
      <c r="AO1447" s="38"/>
      <c r="AQ1447" s="145"/>
      <c r="AR1447" s="72"/>
      <c r="AS1447" s="145"/>
      <c r="AX1447" s="75">
        <f>IF([1]!Contratacion2023[[#This Row],[ADICIÓN/PRÓRROGA]]="NO","N/A",[1]!Contratacion2023[[#This Row],[FECHA FIN PRORROGA]])</f>
        <v>0</v>
      </c>
      <c r="BB1447" s="283"/>
      <c r="BE1447" s="64">
        <f>[1]!Contratacion2023[[#This Row],[VALOR TOTAL DEL CONTRATO]]-[1]!Contratacion2023[[#This Row],[VALOR VIGENTE]]</f>
        <v>0</v>
      </c>
      <c r="BJ1447" s="51"/>
      <c r="BL1447" s="73"/>
      <c r="BM1447" s="51"/>
    </row>
    <row r="1448" spans="1:65" x14ac:dyDescent="0.25">
      <c r="A1448" s="53"/>
      <c r="H1448" s="203"/>
      <c r="I1448" s="57"/>
      <c r="K1448" s="58"/>
      <c r="L1448" s="59"/>
      <c r="N1448" s="59"/>
      <c r="O1448" s="61"/>
      <c r="P1448" s="55"/>
      <c r="Q1448" s="57"/>
      <c r="R1448" s="62"/>
      <c r="T1448" s="63"/>
      <c r="U1448" s="123">
        <f>([1]!Contratacion2023[[#This Row],[FECHA FINALIZACION INICIAL]]-[1]!Contratacion2023[[#This Row],[FECHA DE INICIO (SECOP)]])/30</f>
        <v>0</v>
      </c>
      <c r="V1448" s="64"/>
      <c r="W1448" s="27"/>
      <c r="X1448" s="65"/>
      <c r="Y1448" s="65"/>
      <c r="Z1448" s="66"/>
      <c r="AA1448" s="67"/>
      <c r="AB1448" s="67"/>
      <c r="AC1448" s="68"/>
      <c r="AD1448" s="67"/>
      <c r="AE1448" s="72"/>
      <c r="AF1448" s="34"/>
      <c r="AG1448" s="69"/>
      <c r="AH1448" s="37"/>
      <c r="AI1448" s="37"/>
      <c r="AJ1448" s="37"/>
      <c r="AM1448" s="38"/>
      <c r="AN1448" s="38"/>
      <c r="AO1448" s="38"/>
      <c r="AQ1448" s="145"/>
      <c r="AR1448" s="72"/>
      <c r="AS1448" s="145"/>
      <c r="AX1448" s="75">
        <f>IF([1]!Contratacion2023[[#This Row],[ADICIÓN/PRÓRROGA]]="NO","N/A",[1]!Contratacion2023[[#This Row],[FECHA FIN PRORROGA]])</f>
        <v>0</v>
      </c>
      <c r="BB1448" s="283"/>
      <c r="BE1448" s="64">
        <f>[1]!Contratacion2023[[#This Row],[VALOR TOTAL DEL CONTRATO]]-[1]!Contratacion2023[[#This Row],[VALOR VIGENTE]]</f>
        <v>0</v>
      </c>
      <c r="BJ1448" s="51"/>
      <c r="BL1448" s="73"/>
      <c r="BM1448" s="51"/>
    </row>
    <row r="1449" spans="1:65" x14ac:dyDescent="0.25">
      <c r="A1449" s="53"/>
      <c r="H1449" s="203"/>
      <c r="I1449" s="57"/>
      <c r="K1449" s="58"/>
      <c r="L1449" s="59"/>
      <c r="N1449" s="59"/>
      <c r="O1449" s="61"/>
      <c r="P1449" s="55"/>
      <c r="Q1449" s="57"/>
      <c r="R1449" s="62"/>
      <c r="T1449" s="63"/>
      <c r="U1449" s="123">
        <f>([1]!Contratacion2023[[#This Row],[FECHA FINALIZACION INICIAL]]-[1]!Contratacion2023[[#This Row],[FECHA DE INICIO (SECOP)]])/30</f>
        <v>0</v>
      </c>
      <c r="V1449" s="64"/>
      <c r="W1449" s="27"/>
      <c r="X1449" s="65"/>
      <c r="Y1449" s="65"/>
      <c r="Z1449" s="66"/>
      <c r="AA1449" s="67"/>
      <c r="AB1449" s="67"/>
      <c r="AC1449" s="68"/>
      <c r="AD1449" s="67"/>
      <c r="AE1449" s="72"/>
      <c r="AF1449" s="34"/>
      <c r="AG1449" s="69"/>
      <c r="AH1449" s="37"/>
      <c r="AI1449" s="37"/>
      <c r="AJ1449" s="37"/>
      <c r="AM1449" s="38"/>
      <c r="AN1449" s="38"/>
      <c r="AO1449" s="38"/>
      <c r="AQ1449" s="145"/>
      <c r="AR1449" s="72"/>
      <c r="AS1449" s="145"/>
      <c r="AX1449" s="75">
        <f>IF([1]!Contratacion2023[[#This Row],[ADICIÓN/PRÓRROGA]]="NO","N/A",[1]!Contratacion2023[[#This Row],[FECHA FIN PRORROGA]])</f>
        <v>0</v>
      </c>
      <c r="BB1449" s="283"/>
      <c r="BE1449" s="64">
        <f>[1]!Contratacion2023[[#This Row],[VALOR TOTAL DEL CONTRATO]]-[1]!Contratacion2023[[#This Row],[VALOR VIGENTE]]</f>
        <v>0</v>
      </c>
      <c r="BJ1449" s="51"/>
      <c r="BL1449" s="73"/>
      <c r="BM1449" s="51"/>
    </row>
    <row r="1450" spans="1:65" x14ac:dyDescent="0.25">
      <c r="A1450" s="53"/>
      <c r="H1450" s="203"/>
      <c r="I1450" s="57"/>
      <c r="K1450" s="58"/>
      <c r="L1450" s="59"/>
      <c r="N1450" s="59"/>
      <c r="O1450" s="61"/>
      <c r="P1450" s="55"/>
      <c r="Q1450" s="57"/>
      <c r="R1450" s="62"/>
      <c r="T1450" s="63"/>
      <c r="U1450" s="123">
        <f>([1]!Contratacion2023[[#This Row],[FECHA FINALIZACION INICIAL]]-[1]!Contratacion2023[[#This Row],[FECHA DE INICIO (SECOP)]])/30</f>
        <v>0</v>
      </c>
      <c r="V1450" s="64"/>
      <c r="W1450" s="27"/>
      <c r="X1450" s="65"/>
      <c r="Y1450" s="65"/>
      <c r="Z1450" s="66"/>
      <c r="AA1450" s="67"/>
      <c r="AB1450" s="67"/>
      <c r="AC1450" s="68"/>
      <c r="AD1450" s="67"/>
      <c r="AE1450" s="72"/>
      <c r="AF1450" s="34"/>
      <c r="AG1450" s="69"/>
      <c r="AH1450" s="37"/>
      <c r="AI1450" s="37"/>
      <c r="AJ1450" s="37"/>
      <c r="AM1450" s="38"/>
      <c r="AN1450" s="38"/>
      <c r="AO1450" s="38"/>
      <c r="AQ1450" s="145"/>
      <c r="AR1450" s="72"/>
      <c r="AS1450" s="145"/>
      <c r="AX1450" s="75">
        <f>IF([1]!Contratacion2023[[#This Row],[ADICIÓN/PRÓRROGA]]="NO","N/A",[1]!Contratacion2023[[#This Row],[FECHA FIN PRORROGA]])</f>
        <v>0</v>
      </c>
      <c r="BB1450" s="283"/>
      <c r="BE1450" s="64">
        <f>[1]!Contratacion2023[[#This Row],[VALOR TOTAL DEL CONTRATO]]-[1]!Contratacion2023[[#This Row],[VALOR VIGENTE]]</f>
        <v>0</v>
      </c>
      <c r="BJ1450" s="51"/>
      <c r="BL1450" s="73"/>
      <c r="BM1450" s="51"/>
    </row>
    <row r="1451" spans="1:65" x14ac:dyDescent="0.25">
      <c r="A1451" s="53"/>
      <c r="H1451" s="203"/>
      <c r="I1451" s="57"/>
      <c r="K1451" s="58"/>
      <c r="L1451" s="59"/>
      <c r="N1451" s="59"/>
      <c r="O1451" s="61"/>
      <c r="P1451" s="55"/>
      <c r="Q1451" s="57"/>
      <c r="R1451" s="62"/>
      <c r="T1451" s="63"/>
      <c r="U1451" s="123">
        <f>([1]!Contratacion2023[[#This Row],[FECHA FINALIZACION INICIAL]]-[1]!Contratacion2023[[#This Row],[FECHA DE INICIO (SECOP)]])/30</f>
        <v>0</v>
      </c>
      <c r="V1451" s="64"/>
      <c r="W1451" s="27"/>
      <c r="X1451" s="65"/>
      <c r="Y1451" s="65"/>
      <c r="Z1451" s="66"/>
      <c r="AA1451" s="67"/>
      <c r="AB1451" s="67"/>
      <c r="AC1451" s="68"/>
      <c r="AD1451" s="67"/>
      <c r="AE1451" s="72"/>
      <c r="AF1451" s="34"/>
      <c r="AG1451" s="69"/>
      <c r="AH1451" s="37"/>
      <c r="AI1451" s="37"/>
      <c r="AJ1451" s="37"/>
      <c r="AM1451" s="38"/>
      <c r="AN1451" s="38"/>
      <c r="AO1451" s="38"/>
      <c r="AQ1451" s="145"/>
      <c r="AR1451" s="72"/>
      <c r="AS1451" s="145"/>
      <c r="AX1451" s="75">
        <f>IF([1]!Contratacion2023[[#This Row],[ADICIÓN/PRÓRROGA]]="NO","N/A",[1]!Contratacion2023[[#This Row],[FECHA FIN PRORROGA]])</f>
        <v>0</v>
      </c>
      <c r="BB1451" s="283"/>
      <c r="BE1451" s="64">
        <f>[1]!Contratacion2023[[#This Row],[VALOR TOTAL DEL CONTRATO]]-[1]!Contratacion2023[[#This Row],[VALOR VIGENTE]]</f>
        <v>0</v>
      </c>
      <c r="BJ1451" s="51"/>
      <c r="BL1451" s="73"/>
      <c r="BM1451" s="51"/>
    </row>
    <row r="1452" spans="1:65" x14ac:dyDescent="0.25">
      <c r="A1452" s="53"/>
      <c r="H1452" s="203"/>
      <c r="I1452" s="57"/>
      <c r="K1452" s="58"/>
      <c r="L1452" s="59"/>
      <c r="N1452" s="59"/>
      <c r="O1452" s="61"/>
      <c r="P1452" s="55"/>
      <c r="Q1452" s="57"/>
      <c r="R1452" s="62"/>
      <c r="T1452" s="63"/>
      <c r="U1452" s="123">
        <f>([1]!Contratacion2023[[#This Row],[FECHA FINALIZACION INICIAL]]-[1]!Contratacion2023[[#This Row],[FECHA DE INICIO (SECOP)]])/30</f>
        <v>0</v>
      </c>
      <c r="V1452" s="64"/>
      <c r="W1452" s="27"/>
      <c r="X1452" s="65"/>
      <c r="Y1452" s="65"/>
      <c r="Z1452" s="66"/>
      <c r="AA1452" s="67"/>
      <c r="AB1452" s="67"/>
      <c r="AC1452" s="68"/>
      <c r="AD1452" s="67"/>
      <c r="AE1452" s="72"/>
      <c r="AF1452" s="34"/>
      <c r="AG1452" s="69"/>
      <c r="AH1452" s="37"/>
      <c r="AI1452" s="37"/>
      <c r="AJ1452" s="37"/>
      <c r="AM1452" s="38"/>
      <c r="AN1452" s="38"/>
      <c r="AO1452" s="38"/>
      <c r="AQ1452" s="145"/>
      <c r="AR1452" s="72"/>
      <c r="AS1452" s="145"/>
      <c r="AX1452" s="75">
        <f>IF([1]!Contratacion2023[[#This Row],[ADICIÓN/PRÓRROGA]]="NO","N/A",[1]!Contratacion2023[[#This Row],[FECHA FIN PRORROGA]])</f>
        <v>0</v>
      </c>
      <c r="BB1452" s="283"/>
      <c r="BE1452" s="64">
        <f>[1]!Contratacion2023[[#This Row],[VALOR TOTAL DEL CONTRATO]]-[1]!Contratacion2023[[#This Row],[VALOR VIGENTE]]</f>
        <v>0</v>
      </c>
      <c r="BJ1452" s="51"/>
      <c r="BL1452" s="73"/>
      <c r="BM1452" s="51"/>
    </row>
    <row r="1453" spans="1:65" x14ac:dyDescent="0.25">
      <c r="A1453" s="53"/>
      <c r="H1453" s="203"/>
      <c r="I1453" s="57"/>
      <c r="K1453" s="58"/>
      <c r="L1453" s="59"/>
      <c r="N1453" s="59"/>
      <c r="O1453" s="61"/>
      <c r="P1453" s="55"/>
      <c r="Q1453" s="57"/>
      <c r="R1453" s="62"/>
      <c r="T1453" s="63"/>
      <c r="U1453" s="123">
        <f>([1]!Contratacion2023[[#This Row],[FECHA FINALIZACION INICIAL]]-[1]!Contratacion2023[[#This Row],[FECHA DE INICIO (SECOP)]])/30</f>
        <v>0</v>
      </c>
      <c r="V1453" s="64"/>
      <c r="W1453" s="27"/>
      <c r="X1453" s="65"/>
      <c r="Y1453" s="65"/>
      <c r="Z1453" s="66"/>
      <c r="AA1453" s="67"/>
      <c r="AB1453" s="67"/>
      <c r="AC1453" s="68"/>
      <c r="AD1453" s="67"/>
      <c r="AE1453" s="72"/>
      <c r="AF1453" s="34"/>
      <c r="AG1453" s="69"/>
      <c r="AH1453" s="37"/>
      <c r="AI1453" s="37"/>
      <c r="AJ1453" s="37"/>
      <c r="AM1453" s="38"/>
      <c r="AN1453" s="38"/>
      <c r="AO1453" s="38"/>
      <c r="AQ1453" s="145"/>
      <c r="AR1453" s="72"/>
      <c r="AS1453" s="145"/>
      <c r="AX1453" s="75">
        <f>IF([1]!Contratacion2023[[#This Row],[ADICIÓN/PRÓRROGA]]="NO","N/A",[1]!Contratacion2023[[#This Row],[FECHA FIN PRORROGA]])</f>
        <v>0</v>
      </c>
      <c r="BB1453" s="283"/>
      <c r="BE1453" s="64">
        <f>[1]!Contratacion2023[[#This Row],[VALOR TOTAL DEL CONTRATO]]-[1]!Contratacion2023[[#This Row],[VALOR VIGENTE]]</f>
        <v>0</v>
      </c>
      <c r="BJ1453" s="51"/>
      <c r="BL1453" s="73"/>
      <c r="BM1453" s="51"/>
    </row>
    <row r="1454" spans="1:65" x14ac:dyDescent="0.25">
      <c r="A1454" s="53"/>
      <c r="H1454" s="203"/>
      <c r="I1454" s="57"/>
      <c r="K1454" s="58"/>
      <c r="L1454" s="59"/>
      <c r="N1454" s="59"/>
      <c r="O1454" s="61"/>
      <c r="P1454" s="55"/>
      <c r="Q1454" s="57"/>
      <c r="R1454" s="62"/>
      <c r="T1454" s="63"/>
      <c r="U1454" s="123">
        <f>([1]!Contratacion2023[[#This Row],[FECHA FINALIZACION INICIAL]]-[1]!Contratacion2023[[#This Row],[FECHA DE INICIO (SECOP)]])/30</f>
        <v>0</v>
      </c>
      <c r="V1454" s="64"/>
      <c r="W1454" s="27"/>
      <c r="X1454" s="65"/>
      <c r="Y1454" s="65"/>
      <c r="Z1454" s="66"/>
      <c r="AA1454" s="67"/>
      <c r="AB1454" s="67"/>
      <c r="AC1454" s="68"/>
      <c r="AD1454" s="67"/>
      <c r="AE1454" s="72"/>
      <c r="AF1454" s="34"/>
      <c r="AG1454" s="69"/>
      <c r="AH1454" s="37"/>
      <c r="AI1454" s="37"/>
      <c r="AJ1454" s="37"/>
      <c r="AM1454" s="38"/>
      <c r="AN1454" s="38"/>
      <c r="AO1454" s="38"/>
      <c r="AQ1454" s="145"/>
      <c r="AR1454" s="72"/>
      <c r="AS1454" s="145"/>
      <c r="AX1454" s="75">
        <f>IF([1]!Contratacion2023[[#This Row],[ADICIÓN/PRÓRROGA]]="NO","N/A",[1]!Contratacion2023[[#This Row],[FECHA FIN PRORROGA]])</f>
        <v>0</v>
      </c>
      <c r="BB1454" s="283"/>
      <c r="BE1454" s="64">
        <f>[1]!Contratacion2023[[#This Row],[VALOR TOTAL DEL CONTRATO]]-[1]!Contratacion2023[[#This Row],[VALOR VIGENTE]]</f>
        <v>0</v>
      </c>
      <c r="BJ1454" s="51"/>
      <c r="BL1454" s="73"/>
      <c r="BM1454" s="51"/>
    </row>
    <row r="1455" spans="1:65" x14ac:dyDescent="0.25">
      <c r="A1455" s="53"/>
      <c r="H1455" s="203"/>
      <c r="I1455" s="57"/>
      <c r="K1455" s="58"/>
      <c r="L1455" s="59"/>
      <c r="N1455" s="59"/>
      <c r="O1455" s="61"/>
      <c r="P1455" s="55"/>
      <c r="Q1455" s="57"/>
      <c r="R1455" s="62"/>
      <c r="T1455" s="63"/>
      <c r="U1455" s="123">
        <f>([1]!Contratacion2023[[#This Row],[FECHA FINALIZACION INICIAL]]-[1]!Contratacion2023[[#This Row],[FECHA DE INICIO (SECOP)]])/30</f>
        <v>0</v>
      </c>
      <c r="V1455" s="64"/>
      <c r="W1455" s="27"/>
      <c r="X1455" s="65"/>
      <c r="Y1455" s="65"/>
      <c r="Z1455" s="66"/>
      <c r="AA1455" s="67"/>
      <c r="AB1455" s="67"/>
      <c r="AC1455" s="68"/>
      <c r="AD1455" s="67"/>
      <c r="AE1455" s="72"/>
      <c r="AF1455" s="34"/>
      <c r="AG1455" s="69"/>
      <c r="AH1455" s="37"/>
      <c r="AI1455" s="37"/>
      <c r="AJ1455" s="37"/>
      <c r="AM1455" s="38"/>
      <c r="AN1455" s="38"/>
      <c r="AO1455" s="38"/>
      <c r="AQ1455" s="145"/>
      <c r="AR1455" s="72"/>
      <c r="AS1455" s="145"/>
      <c r="AX1455" s="75">
        <f>IF([1]!Contratacion2023[[#This Row],[ADICIÓN/PRÓRROGA]]="NO","N/A",[1]!Contratacion2023[[#This Row],[FECHA FIN PRORROGA]])</f>
        <v>0</v>
      </c>
      <c r="BB1455" s="283"/>
      <c r="BE1455" s="64">
        <f>[1]!Contratacion2023[[#This Row],[VALOR TOTAL DEL CONTRATO]]-[1]!Contratacion2023[[#This Row],[VALOR VIGENTE]]</f>
        <v>0</v>
      </c>
      <c r="BJ1455" s="51"/>
      <c r="BL1455" s="73"/>
      <c r="BM1455" s="51"/>
    </row>
    <row r="1456" spans="1:65" x14ac:dyDescent="0.25">
      <c r="A1456" s="53"/>
      <c r="H1456" s="203"/>
      <c r="I1456" s="57"/>
      <c r="K1456" s="58"/>
      <c r="L1456" s="59"/>
      <c r="N1456" s="59"/>
      <c r="O1456" s="61"/>
      <c r="P1456" s="55"/>
      <c r="Q1456" s="57"/>
      <c r="R1456" s="62"/>
      <c r="T1456" s="63"/>
      <c r="U1456" s="123">
        <f>([1]!Contratacion2023[[#This Row],[FECHA FINALIZACION INICIAL]]-[1]!Contratacion2023[[#This Row],[FECHA DE INICIO (SECOP)]])/30</f>
        <v>0</v>
      </c>
      <c r="V1456" s="64"/>
      <c r="W1456" s="27"/>
      <c r="X1456" s="65"/>
      <c r="Y1456" s="65"/>
      <c r="Z1456" s="66"/>
      <c r="AA1456" s="67"/>
      <c r="AB1456" s="67"/>
      <c r="AC1456" s="68"/>
      <c r="AD1456" s="67"/>
      <c r="AE1456" s="72"/>
      <c r="AF1456" s="34"/>
      <c r="AG1456" s="69"/>
      <c r="AH1456" s="37"/>
      <c r="AI1456" s="37"/>
      <c r="AJ1456" s="37"/>
      <c r="AM1456" s="38"/>
      <c r="AN1456" s="38"/>
      <c r="AO1456" s="38"/>
      <c r="AQ1456" s="145"/>
      <c r="AR1456" s="72"/>
      <c r="AS1456" s="145"/>
      <c r="AX1456" s="75">
        <f>IF([1]!Contratacion2023[[#This Row],[ADICIÓN/PRÓRROGA]]="NO","N/A",[1]!Contratacion2023[[#This Row],[FECHA FIN PRORROGA]])</f>
        <v>0</v>
      </c>
      <c r="BB1456" s="283"/>
      <c r="BE1456" s="64">
        <f>[1]!Contratacion2023[[#This Row],[VALOR TOTAL DEL CONTRATO]]-[1]!Contratacion2023[[#This Row],[VALOR VIGENTE]]</f>
        <v>0</v>
      </c>
      <c r="BJ1456" s="51"/>
      <c r="BL1456" s="73"/>
      <c r="BM1456" s="51"/>
    </row>
    <row r="1457" spans="1:65" x14ac:dyDescent="0.25">
      <c r="A1457" s="53"/>
      <c r="H1457" s="203"/>
      <c r="I1457" s="57"/>
      <c r="K1457" s="58"/>
      <c r="L1457" s="59"/>
      <c r="N1457" s="59"/>
      <c r="O1457" s="61"/>
      <c r="P1457" s="55"/>
      <c r="Q1457" s="57"/>
      <c r="R1457" s="62"/>
      <c r="T1457" s="63"/>
      <c r="U1457" s="123">
        <f>([1]!Contratacion2023[[#This Row],[FECHA FINALIZACION INICIAL]]-[1]!Contratacion2023[[#This Row],[FECHA DE INICIO (SECOP)]])/30</f>
        <v>0</v>
      </c>
      <c r="V1457" s="64"/>
      <c r="W1457" s="27"/>
      <c r="X1457" s="65"/>
      <c r="Y1457" s="65"/>
      <c r="Z1457" s="66"/>
      <c r="AA1457" s="67"/>
      <c r="AB1457" s="67"/>
      <c r="AC1457" s="68"/>
      <c r="AD1457" s="67"/>
      <c r="AE1457" s="72"/>
      <c r="AF1457" s="34"/>
      <c r="AG1457" s="69"/>
      <c r="AH1457" s="37"/>
      <c r="AI1457" s="37"/>
      <c r="AJ1457" s="37"/>
      <c r="AM1457" s="38"/>
      <c r="AN1457" s="38"/>
      <c r="AO1457" s="38"/>
      <c r="AQ1457" s="145"/>
      <c r="AR1457" s="72"/>
      <c r="AS1457" s="145"/>
      <c r="AX1457" s="75">
        <f>IF([1]!Contratacion2023[[#This Row],[ADICIÓN/PRÓRROGA]]="NO","N/A",[1]!Contratacion2023[[#This Row],[FECHA FIN PRORROGA]])</f>
        <v>0</v>
      </c>
      <c r="BB1457" s="283"/>
      <c r="BE1457" s="64">
        <f>[1]!Contratacion2023[[#This Row],[VALOR TOTAL DEL CONTRATO]]-[1]!Contratacion2023[[#This Row],[VALOR VIGENTE]]</f>
        <v>0</v>
      </c>
      <c r="BJ1457" s="51"/>
      <c r="BL1457" s="73"/>
      <c r="BM1457" s="51"/>
    </row>
    <row r="1458" spans="1:65" x14ac:dyDescent="0.25">
      <c r="A1458" s="53"/>
      <c r="H1458" s="203"/>
      <c r="I1458" s="57"/>
      <c r="K1458" s="58"/>
      <c r="L1458" s="59"/>
      <c r="N1458" s="59"/>
      <c r="O1458" s="61"/>
      <c r="P1458" s="55"/>
      <c r="Q1458" s="57"/>
      <c r="R1458" s="62"/>
      <c r="T1458" s="63"/>
      <c r="U1458" s="123">
        <f>([1]!Contratacion2023[[#This Row],[FECHA FINALIZACION INICIAL]]-[1]!Contratacion2023[[#This Row],[FECHA DE INICIO (SECOP)]])/30</f>
        <v>0</v>
      </c>
      <c r="V1458" s="64"/>
      <c r="W1458" s="27"/>
      <c r="X1458" s="65"/>
      <c r="Y1458" s="65"/>
      <c r="Z1458" s="66"/>
      <c r="AA1458" s="67"/>
      <c r="AB1458" s="67"/>
      <c r="AC1458" s="68"/>
      <c r="AD1458" s="67"/>
      <c r="AE1458" s="72"/>
      <c r="AF1458" s="34"/>
      <c r="AG1458" s="69"/>
      <c r="AH1458" s="37"/>
      <c r="AI1458" s="37"/>
      <c r="AJ1458" s="37"/>
      <c r="AM1458" s="38"/>
      <c r="AN1458" s="38"/>
      <c r="AO1458" s="38"/>
      <c r="AQ1458" s="145"/>
      <c r="AR1458" s="72"/>
      <c r="AS1458" s="145"/>
      <c r="AX1458" s="75">
        <f>IF([1]!Contratacion2023[[#This Row],[ADICIÓN/PRÓRROGA]]="NO","N/A",[1]!Contratacion2023[[#This Row],[FECHA FIN PRORROGA]])</f>
        <v>0</v>
      </c>
      <c r="BB1458" s="283"/>
      <c r="BE1458" s="64">
        <f>[1]!Contratacion2023[[#This Row],[VALOR TOTAL DEL CONTRATO]]-[1]!Contratacion2023[[#This Row],[VALOR VIGENTE]]</f>
        <v>0</v>
      </c>
      <c r="BJ1458" s="51"/>
      <c r="BL1458" s="73"/>
      <c r="BM1458" s="51"/>
    </row>
    <row r="1459" spans="1:65" x14ac:dyDescent="0.25">
      <c r="A1459" s="53"/>
      <c r="H1459" s="203"/>
      <c r="I1459" s="57"/>
      <c r="K1459" s="58"/>
      <c r="L1459" s="59"/>
      <c r="N1459" s="59"/>
      <c r="O1459" s="61"/>
      <c r="P1459" s="55"/>
      <c r="Q1459" s="57"/>
      <c r="R1459" s="62"/>
      <c r="T1459" s="63"/>
      <c r="U1459" s="123">
        <f>([1]!Contratacion2023[[#This Row],[FECHA FINALIZACION INICIAL]]-[1]!Contratacion2023[[#This Row],[FECHA DE INICIO (SECOP)]])/30</f>
        <v>0</v>
      </c>
      <c r="V1459" s="64"/>
      <c r="W1459" s="27"/>
      <c r="X1459" s="65"/>
      <c r="Y1459" s="65"/>
      <c r="Z1459" s="66"/>
      <c r="AA1459" s="67"/>
      <c r="AB1459" s="67"/>
      <c r="AC1459" s="68"/>
      <c r="AD1459" s="67"/>
      <c r="AE1459" s="72"/>
      <c r="AF1459" s="34"/>
      <c r="AG1459" s="69"/>
      <c r="AH1459" s="37"/>
      <c r="AI1459" s="37"/>
      <c r="AJ1459" s="37"/>
      <c r="AM1459" s="38"/>
      <c r="AN1459" s="38"/>
      <c r="AO1459" s="38"/>
      <c r="AQ1459" s="145"/>
      <c r="AR1459" s="72"/>
      <c r="AS1459" s="145"/>
      <c r="AX1459" s="75">
        <f>IF([1]!Contratacion2023[[#This Row],[ADICIÓN/PRÓRROGA]]="NO","N/A",[1]!Contratacion2023[[#This Row],[FECHA FIN PRORROGA]])</f>
        <v>0</v>
      </c>
      <c r="BB1459" s="283"/>
      <c r="BE1459" s="64">
        <f>[1]!Contratacion2023[[#This Row],[VALOR TOTAL DEL CONTRATO]]-[1]!Contratacion2023[[#This Row],[VALOR VIGENTE]]</f>
        <v>0</v>
      </c>
      <c r="BJ1459" s="51"/>
      <c r="BL1459" s="73"/>
      <c r="BM1459" s="51"/>
    </row>
    <row r="1460" spans="1:65" x14ac:dyDescent="0.25">
      <c r="A1460" s="53"/>
      <c r="H1460" s="203"/>
      <c r="I1460" s="57"/>
      <c r="K1460" s="58"/>
      <c r="L1460" s="59"/>
      <c r="N1460" s="59"/>
      <c r="O1460" s="61"/>
      <c r="P1460" s="55"/>
      <c r="Q1460" s="57"/>
      <c r="R1460" s="62"/>
      <c r="T1460" s="63"/>
      <c r="U1460" s="123">
        <f>([1]!Contratacion2023[[#This Row],[FECHA FINALIZACION INICIAL]]-[1]!Contratacion2023[[#This Row],[FECHA DE INICIO (SECOP)]])/30</f>
        <v>0</v>
      </c>
      <c r="V1460" s="64"/>
      <c r="W1460" s="27"/>
      <c r="X1460" s="65"/>
      <c r="Y1460" s="65"/>
      <c r="Z1460" s="66"/>
      <c r="AA1460" s="67"/>
      <c r="AB1460" s="67"/>
      <c r="AC1460" s="68"/>
      <c r="AD1460" s="67"/>
      <c r="AE1460" s="72"/>
      <c r="AF1460" s="34"/>
      <c r="AG1460" s="69"/>
      <c r="AH1460" s="37"/>
      <c r="AI1460" s="37"/>
      <c r="AJ1460" s="37"/>
      <c r="AM1460" s="38"/>
      <c r="AN1460" s="38"/>
      <c r="AO1460" s="38"/>
      <c r="AQ1460" s="145"/>
      <c r="AR1460" s="72"/>
      <c r="AS1460" s="145"/>
      <c r="AX1460" s="75">
        <f>IF([1]!Contratacion2023[[#This Row],[ADICIÓN/PRÓRROGA]]="NO","N/A",[1]!Contratacion2023[[#This Row],[FECHA FIN PRORROGA]])</f>
        <v>0</v>
      </c>
      <c r="BB1460" s="283"/>
      <c r="BE1460" s="64">
        <f>[1]!Contratacion2023[[#This Row],[VALOR TOTAL DEL CONTRATO]]-[1]!Contratacion2023[[#This Row],[VALOR VIGENTE]]</f>
        <v>0</v>
      </c>
      <c r="BJ1460" s="51"/>
      <c r="BL1460" s="73"/>
      <c r="BM1460" s="51"/>
    </row>
    <row r="1461" spans="1:65" x14ac:dyDescent="0.25">
      <c r="A1461" s="53"/>
      <c r="H1461" s="203"/>
      <c r="I1461" s="57"/>
      <c r="K1461" s="58"/>
      <c r="L1461" s="59"/>
      <c r="N1461" s="59"/>
      <c r="O1461" s="61"/>
      <c r="P1461" s="55"/>
      <c r="Q1461" s="57"/>
      <c r="R1461" s="62"/>
      <c r="T1461" s="63"/>
      <c r="U1461" s="123">
        <f>([1]!Contratacion2023[[#This Row],[FECHA FINALIZACION INICIAL]]-[1]!Contratacion2023[[#This Row],[FECHA DE INICIO (SECOP)]])/30</f>
        <v>0</v>
      </c>
      <c r="V1461" s="64"/>
      <c r="W1461" s="27"/>
      <c r="X1461" s="65"/>
      <c r="Y1461" s="65"/>
      <c r="Z1461" s="66"/>
      <c r="AA1461" s="67"/>
      <c r="AB1461" s="67"/>
      <c r="AC1461" s="68"/>
      <c r="AD1461" s="67"/>
      <c r="AE1461" s="72"/>
      <c r="AF1461" s="34"/>
      <c r="AG1461" s="69"/>
      <c r="AH1461" s="37"/>
      <c r="AI1461" s="37"/>
      <c r="AJ1461" s="37"/>
      <c r="AM1461" s="38"/>
      <c r="AN1461" s="38"/>
      <c r="AO1461" s="38"/>
      <c r="AQ1461" s="145"/>
      <c r="AR1461" s="72"/>
      <c r="AS1461" s="145"/>
      <c r="AX1461" s="75">
        <f>IF([1]!Contratacion2023[[#This Row],[ADICIÓN/PRÓRROGA]]="NO","N/A",[1]!Contratacion2023[[#This Row],[FECHA FIN PRORROGA]])</f>
        <v>0</v>
      </c>
      <c r="BB1461" s="283"/>
      <c r="BE1461" s="64">
        <f>[1]!Contratacion2023[[#This Row],[VALOR TOTAL DEL CONTRATO]]-[1]!Contratacion2023[[#This Row],[VALOR VIGENTE]]</f>
        <v>0</v>
      </c>
      <c r="BJ1461" s="51"/>
      <c r="BL1461" s="73"/>
      <c r="BM1461" s="51"/>
    </row>
    <row r="1462" spans="1:65" x14ac:dyDescent="0.25">
      <c r="A1462" s="53"/>
      <c r="H1462" s="203"/>
      <c r="I1462" s="57"/>
      <c r="K1462" s="58"/>
      <c r="L1462" s="59"/>
      <c r="N1462" s="59"/>
      <c r="O1462" s="61"/>
      <c r="P1462" s="55"/>
      <c r="Q1462" s="57"/>
      <c r="R1462" s="62"/>
      <c r="T1462" s="63"/>
      <c r="U1462" s="123">
        <f>([1]!Contratacion2023[[#This Row],[FECHA FINALIZACION INICIAL]]-[1]!Contratacion2023[[#This Row],[FECHA DE INICIO (SECOP)]])/30</f>
        <v>0</v>
      </c>
      <c r="V1462" s="64"/>
      <c r="W1462" s="27"/>
      <c r="X1462" s="65"/>
      <c r="Y1462" s="65"/>
      <c r="Z1462" s="66"/>
      <c r="AA1462" s="67"/>
      <c r="AB1462" s="67"/>
      <c r="AC1462" s="68"/>
      <c r="AD1462" s="67"/>
      <c r="AE1462" s="72"/>
      <c r="AF1462" s="34"/>
      <c r="AG1462" s="69"/>
      <c r="AH1462" s="37"/>
      <c r="AI1462" s="37"/>
      <c r="AJ1462" s="37"/>
      <c r="AM1462" s="38"/>
      <c r="AN1462" s="38"/>
      <c r="AO1462" s="38"/>
      <c r="AQ1462" s="145"/>
      <c r="AR1462" s="72"/>
      <c r="AS1462" s="145"/>
      <c r="AX1462" s="75">
        <f>IF([1]!Contratacion2023[[#This Row],[ADICIÓN/PRÓRROGA]]="NO","N/A",[1]!Contratacion2023[[#This Row],[FECHA FIN PRORROGA]])</f>
        <v>0</v>
      </c>
      <c r="BB1462" s="283"/>
      <c r="BE1462" s="64">
        <f>[1]!Contratacion2023[[#This Row],[VALOR TOTAL DEL CONTRATO]]-[1]!Contratacion2023[[#This Row],[VALOR VIGENTE]]</f>
        <v>0</v>
      </c>
      <c r="BJ1462" s="51"/>
      <c r="BL1462" s="73"/>
      <c r="BM1462" s="51"/>
    </row>
    <row r="1463" spans="1:65" x14ac:dyDescent="0.25">
      <c r="A1463" s="53"/>
      <c r="H1463" s="203"/>
      <c r="I1463" s="57"/>
      <c r="K1463" s="58"/>
      <c r="L1463" s="59"/>
      <c r="N1463" s="59"/>
      <c r="O1463" s="61"/>
      <c r="P1463" s="55"/>
      <c r="Q1463" s="57"/>
      <c r="R1463" s="62"/>
      <c r="T1463" s="63"/>
      <c r="U1463" s="123">
        <f>([1]!Contratacion2023[[#This Row],[FECHA FINALIZACION INICIAL]]-[1]!Contratacion2023[[#This Row],[FECHA DE INICIO (SECOP)]])/30</f>
        <v>0</v>
      </c>
      <c r="V1463" s="64"/>
      <c r="W1463" s="27"/>
      <c r="X1463" s="65"/>
      <c r="Y1463" s="65"/>
      <c r="Z1463" s="66"/>
      <c r="AA1463" s="67"/>
      <c r="AB1463" s="67"/>
      <c r="AC1463" s="68"/>
      <c r="AD1463" s="67"/>
      <c r="AE1463" s="72"/>
      <c r="AF1463" s="34"/>
      <c r="AG1463" s="69"/>
      <c r="AH1463" s="37"/>
      <c r="AI1463" s="37"/>
      <c r="AJ1463" s="37"/>
      <c r="AM1463" s="38"/>
      <c r="AN1463" s="38"/>
      <c r="AO1463" s="38"/>
      <c r="AQ1463" s="145"/>
      <c r="AR1463" s="72"/>
      <c r="AS1463" s="145"/>
      <c r="AX1463" s="75">
        <f>IF([1]!Contratacion2023[[#This Row],[ADICIÓN/PRÓRROGA]]="NO","N/A",[1]!Contratacion2023[[#This Row],[FECHA FIN PRORROGA]])</f>
        <v>0</v>
      </c>
      <c r="BB1463" s="283"/>
      <c r="BE1463" s="64">
        <f>[1]!Contratacion2023[[#This Row],[VALOR TOTAL DEL CONTRATO]]-[1]!Contratacion2023[[#This Row],[VALOR VIGENTE]]</f>
        <v>0</v>
      </c>
      <c r="BJ1463" s="51"/>
      <c r="BL1463" s="73"/>
      <c r="BM1463" s="51"/>
    </row>
    <row r="1464" spans="1:65" x14ac:dyDescent="0.25">
      <c r="A1464" s="53"/>
      <c r="H1464" s="203"/>
      <c r="I1464" s="57"/>
      <c r="K1464" s="58"/>
      <c r="L1464" s="59"/>
      <c r="N1464" s="59"/>
      <c r="O1464" s="61"/>
      <c r="P1464" s="55"/>
      <c r="Q1464" s="57"/>
      <c r="R1464" s="62"/>
      <c r="T1464" s="63"/>
      <c r="U1464" s="123">
        <f>([1]!Contratacion2023[[#This Row],[FECHA FINALIZACION INICIAL]]-[1]!Contratacion2023[[#This Row],[FECHA DE INICIO (SECOP)]])/30</f>
        <v>0</v>
      </c>
      <c r="V1464" s="64"/>
      <c r="W1464" s="27"/>
      <c r="X1464" s="65"/>
      <c r="Y1464" s="65"/>
      <c r="Z1464" s="66"/>
      <c r="AA1464" s="67"/>
      <c r="AB1464" s="67"/>
      <c r="AC1464" s="68"/>
      <c r="AD1464" s="67"/>
      <c r="AE1464" s="72"/>
      <c r="AF1464" s="34"/>
      <c r="AG1464" s="69"/>
      <c r="AH1464" s="37"/>
      <c r="AI1464" s="37"/>
      <c r="AJ1464" s="37"/>
      <c r="AM1464" s="38"/>
      <c r="AN1464" s="38"/>
      <c r="AO1464" s="38"/>
      <c r="AQ1464" s="145"/>
      <c r="AR1464" s="72"/>
      <c r="AS1464" s="145"/>
      <c r="AX1464" s="75">
        <f>IF([1]!Contratacion2023[[#This Row],[ADICIÓN/PRÓRROGA]]="NO","N/A",[1]!Contratacion2023[[#This Row],[FECHA FIN PRORROGA]])</f>
        <v>0</v>
      </c>
      <c r="BB1464" s="283"/>
      <c r="BE1464" s="64">
        <f>[1]!Contratacion2023[[#This Row],[VALOR TOTAL DEL CONTRATO]]-[1]!Contratacion2023[[#This Row],[VALOR VIGENTE]]</f>
        <v>0</v>
      </c>
      <c r="BJ1464" s="51"/>
      <c r="BL1464" s="73"/>
      <c r="BM1464" s="51"/>
    </row>
    <row r="1465" spans="1:65" x14ac:dyDescent="0.25">
      <c r="A1465" s="53"/>
      <c r="H1465" s="203"/>
      <c r="I1465" s="57"/>
      <c r="K1465" s="58"/>
      <c r="L1465" s="59"/>
      <c r="N1465" s="59"/>
      <c r="O1465" s="61"/>
      <c r="P1465" s="55"/>
      <c r="Q1465" s="57"/>
      <c r="R1465" s="62"/>
      <c r="T1465" s="63"/>
      <c r="U1465" s="123">
        <f>([1]!Contratacion2023[[#This Row],[FECHA FINALIZACION INICIAL]]-[1]!Contratacion2023[[#This Row],[FECHA DE INICIO (SECOP)]])/30</f>
        <v>0</v>
      </c>
      <c r="V1465" s="64"/>
      <c r="W1465" s="27"/>
      <c r="X1465" s="65"/>
      <c r="Y1465" s="65"/>
      <c r="Z1465" s="66"/>
      <c r="AA1465" s="67"/>
      <c r="AB1465" s="67"/>
      <c r="AC1465" s="68"/>
      <c r="AD1465" s="67"/>
      <c r="AE1465" s="72"/>
      <c r="AF1465" s="34"/>
      <c r="AG1465" s="69"/>
      <c r="AH1465" s="37"/>
      <c r="AI1465" s="37"/>
      <c r="AJ1465" s="37"/>
      <c r="AM1465" s="38"/>
      <c r="AN1465" s="38"/>
      <c r="AO1465" s="38"/>
      <c r="AQ1465" s="145"/>
      <c r="AR1465" s="72"/>
      <c r="AS1465" s="145"/>
      <c r="AX1465" s="75">
        <f>IF([1]!Contratacion2023[[#This Row],[ADICIÓN/PRÓRROGA]]="NO","N/A",[1]!Contratacion2023[[#This Row],[FECHA FIN PRORROGA]])</f>
        <v>0</v>
      </c>
      <c r="BB1465" s="283"/>
      <c r="BE1465" s="64">
        <f>[1]!Contratacion2023[[#This Row],[VALOR TOTAL DEL CONTRATO]]-[1]!Contratacion2023[[#This Row],[VALOR VIGENTE]]</f>
        <v>0</v>
      </c>
      <c r="BJ1465" s="51"/>
      <c r="BL1465" s="73"/>
      <c r="BM1465" s="51"/>
    </row>
    <row r="1466" spans="1:65" x14ac:dyDescent="0.25">
      <c r="A1466" s="53"/>
      <c r="H1466" s="203"/>
      <c r="I1466" s="57"/>
      <c r="K1466" s="58"/>
      <c r="L1466" s="59"/>
      <c r="N1466" s="59"/>
      <c r="O1466" s="61"/>
      <c r="P1466" s="55"/>
      <c r="Q1466" s="57"/>
      <c r="R1466" s="62"/>
      <c r="T1466" s="63"/>
      <c r="U1466" s="123">
        <f>([1]!Contratacion2023[[#This Row],[FECHA FINALIZACION INICIAL]]-[1]!Contratacion2023[[#This Row],[FECHA DE INICIO (SECOP)]])/30</f>
        <v>0</v>
      </c>
      <c r="V1466" s="64"/>
      <c r="W1466" s="27"/>
      <c r="X1466" s="65"/>
      <c r="Y1466" s="65"/>
      <c r="Z1466" s="66"/>
      <c r="AA1466" s="67"/>
      <c r="AB1466" s="67"/>
      <c r="AC1466" s="68"/>
      <c r="AD1466" s="67"/>
      <c r="AE1466" s="72"/>
      <c r="AF1466" s="34"/>
      <c r="AG1466" s="69"/>
      <c r="AH1466" s="37"/>
      <c r="AI1466" s="37"/>
      <c r="AJ1466" s="37"/>
      <c r="AM1466" s="38"/>
      <c r="AN1466" s="38"/>
      <c r="AO1466" s="38"/>
      <c r="AQ1466" s="145"/>
      <c r="AR1466" s="72"/>
      <c r="AS1466" s="145"/>
      <c r="AX1466" s="75">
        <f>IF([1]!Contratacion2023[[#This Row],[ADICIÓN/PRÓRROGA]]="NO","N/A",[1]!Contratacion2023[[#This Row],[FECHA FIN PRORROGA]])</f>
        <v>0</v>
      </c>
      <c r="BB1466" s="283"/>
      <c r="BE1466" s="64">
        <f>[1]!Contratacion2023[[#This Row],[VALOR TOTAL DEL CONTRATO]]-[1]!Contratacion2023[[#This Row],[VALOR VIGENTE]]</f>
        <v>0</v>
      </c>
      <c r="BJ1466" s="51"/>
      <c r="BL1466" s="73"/>
      <c r="BM1466" s="51"/>
    </row>
    <row r="1467" spans="1:65" x14ac:dyDescent="0.25">
      <c r="A1467" s="53"/>
      <c r="H1467" s="203"/>
      <c r="I1467" s="57"/>
      <c r="K1467" s="58"/>
      <c r="L1467" s="59"/>
      <c r="N1467" s="59"/>
      <c r="O1467" s="61"/>
      <c r="P1467" s="55"/>
      <c r="Q1467" s="57"/>
      <c r="R1467" s="62"/>
      <c r="T1467" s="63"/>
      <c r="U1467" s="123">
        <f>([1]!Contratacion2023[[#This Row],[FECHA FINALIZACION INICIAL]]-[1]!Contratacion2023[[#This Row],[FECHA DE INICIO (SECOP)]])/30</f>
        <v>0</v>
      </c>
      <c r="V1467" s="64"/>
      <c r="W1467" s="27"/>
      <c r="X1467" s="65"/>
      <c r="Y1467" s="65"/>
      <c r="Z1467" s="66"/>
      <c r="AA1467" s="67"/>
      <c r="AB1467" s="67"/>
      <c r="AC1467" s="68"/>
      <c r="AD1467" s="67"/>
      <c r="AE1467" s="72"/>
      <c r="AF1467" s="34"/>
      <c r="AG1467" s="69"/>
      <c r="AH1467" s="37"/>
      <c r="AI1467" s="37"/>
      <c r="AJ1467" s="37"/>
      <c r="AM1467" s="38"/>
      <c r="AN1467" s="38"/>
      <c r="AO1467" s="38"/>
      <c r="AQ1467" s="145"/>
      <c r="AR1467" s="72"/>
      <c r="AS1467" s="145"/>
      <c r="AX1467" s="75">
        <f>IF([1]!Contratacion2023[[#This Row],[ADICIÓN/PRÓRROGA]]="NO","N/A",[1]!Contratacion2023[[#This Row],[FECHA FIN PRORROGA]])</f>
        <v>0</v>
      </c>
      <c r="BB1467" s="283"/>
      <c r="BE1467" s="64">
        <f>[1]!Contratacion2023[[#This Row],[VALOR TOTAL DEL CONTRATO]]-[1]!Contratacion2023[[#This Row],[VALOR VIGENTE]]</f>
        <v>0</v>
      </c>
      <c r="BJ1467" s="51"/>
      <c r="BL1467" s="73"/>
      <c r="BM1467" s="51"/>
    </row>
    <row r="1468" spans="1:65" x14ac:dyDescent="0.25">
      <c r="A1468" s="53"/>
      <c r="H1468" s="203"/>
      <c r="I1468" s="57"/>
      <c r="K1468" s="58"/>
      <c r="L1468" s="59"/>
      <c r="N1468" s="59"/>
      <c r="O1468" s="61"/>
      <c r="P1468" s="55"/>
      <c r="Q1468" s="57"/>
      <c r="R1468" s="62"/>
      <c r="T1468" s="63"/>
      <c r="U1468" s="123">
        <f>([1]!Contratacion2023[[#This Row],[FECHA FINALIZACION INICIAL]]-[1]!Contratacion2023[[#This Row],[FECHA DE INICIO (SECOP)]])/30</f>
        <v>0</v>
      </c>
      <c r="V1468" s="64"/>
      <c r="W1468" s="27"/>
      <c r="X1468" s="65"/>
      <c r="Y1468" s="65"/>
      <c r="Z1468" s="66"/>
      <c r="AA1468" s="67"/>
      <c r="AB1468" s="67"/>
      <c r="AC1468" s="68"/>
      <c r="AD1468" s="67"/>
      <c r="AE1468" s="72"/>
      <c r="AF1468" s="34"/>
      <c r="AG1468" s="69"/>
      <c r="AH1468" s="37"/>
      <c r="AI1468" s="37"/>
      <c r="AJ1468" s="37"/>
      <c r="AM1468" s="38"/>
      <c r="AN1468" s="38"/>
      <c r="AO1468" s="38"/>
      <c r="AQ1468" s="145"/>
      <c r="AR1468" s="72"/>
      <c r="AS1468" s="145"/>
      <c r="AX1468" s="75">
        <f>IF([1]!Contratacion2023[[#This Row],[ADICIÓN/PRÓRROGA]]="NO","N/A",[1]!Contratacion2023[[#This Row],[FECHA FIN PRORROGA]])</f>
        <v>0</v>
      </c>
      <c r="BB1468" s="283"/>
      <c r="BE1468" s="64">
        <f>[1]!Contratacion2023[[#This Row],[VALOR TOTAL DEL CONTRATO]]-[1]!Contratacion2023[[#This Row],[VALOR VIGENTE]]</f>
        <v>0</v>
      </c>
      <c r="BJ1468" s="51"/>
      <c r="BL1468" s="73"/>
      <c r="BM1468" s="51"/>
    </row>
    <row r="1469" spans="1:65" x14ac:dyDescent="0.25">
      <c r="A1469" s="53"/>
      <c r="H1469" s="203"/>
      <c r="I1469" s="57"/>
      <c r="K1469" s="58"/>
      <c r="L1469" s="59"/>
      <c r="N1469" s="59"/>
      <c r="O1469" s="61"/>
      <c r="P1469" s="55"/>
      <c r="Q1469" s="57"/>
      <c r="R1469" s="62"/>
      <c r="T1469" s="63"/>
      <c r="U1469" s="123">
        <f>([1]!Contratacion2023[[#This Row],[FECHA FINALIZACION INICIAL]]-[1]!Contratacion2023[[#This Row],[FECHA DE INICIO (SECOP)]])/30</f>
        <v>0</v>
      </c>
      <c r="V1469" s="64"/>
      <c r="W1469" s="27"/>
      <c r="X1469" s="65"/>
      <c r="Y1469" s="65"/>
      <c r="Z1469" s="66"/>
      <c r="AA1469" s="67"/>
      <c r="AB1469" s="67"/>
      <c r="AC1469" s="68"/>
      <c r="AD1469" s="67"/>
      <c r="AE1469" s="72"/>
      <c r="AF1469" s="34"/>
      <c r="AG1469" s="69"/>
      <c r="AH1469" s="37"/>
      <c r="AI1469" s="37"/>
      <c r="AJ1469" s="37"/>
      <c r="AM1469" s="38"/>
      <c r="AN1469" s="38"/>
      <c r="AO1469" s="38"/>
      <c r="AQ1469" s="145"/>
      <c r="AR1469" s="72"/>
      <c r="AS1469" s="145"/>
      <c r="AX1469" s="75">
        <f>IF([1]!Contratacion2023[[#This Row],[ADICIÓN/PRÓRROGA]]="NO","N/A",[1]!Contratacion2023[[#This Row],[FECHA FIN PRORROGA]])</f>
        <v>0</v>
      </c>
      <c r="BB1469" s="283"/>
      <c r="BE1469" s="64">
        <f>[1]!Contratacion2023[[#This Row],[VALOR TOTAL DEL CONTRATO]]-[1]!Contratacion2023[[#This Row],[VALOR VIGENTE]]</f>
        <v>0</v>
      </c>
      <c r="BJ1469" s="51"/>
      <c r="BL1469" s="73"/>
      <c r="BM1469" s="51"/>
    </row>
    <row r="1470" spans="1:65" x14ac:dyDescent="0.25">
      <c r="A1470" s="53"/>
      <c r="H1470" s="203"/>
      <c r="I1470" s="57"/>
      <c r="K1470" s="58"/>
      <c r="L1470" s="59"/>
      <c r="N1470" s="59"/>
      <c r="O1470" s="61"/>
      <c r="P1470" s="55"/>
      <c r="Q1470" s="57"/>
      <c r="R1470" s="62"/>
      <c r="T1470" s="63"/>
      <c r="U1470" s="123">
        <f>([1]!Contratacion2023[[#This Row],[FECHA FINALIZACION INICIAL]]-[1]!Contratacion2023[[#This Row],[FECHA DE INICIO (SECOP)]])/30</f>
        <v>0</v>
      </c>
      <c r="V1470" s="64"/>
      <c r="W1470" s="27"/>
      <c r="X1470" s="65"/>
      <c r="Y1470" s="65"/>
      <c r="Z1470" s="66"/>
      <c r="AA1470" s="67"/>
      <c r="AB1470" s="67"/>
      <c r="AC1470" s="68"/>
      <c r="AD1470" s="67"/>
      <c r="AE1470" s="72"/>
      <c r="AF1470" s="34"/>
      <c r="AG1470" s="69"/>
      <c r="AH1470" s="37"/>
      <c r="AI1470" s="37"/>
      <c r="AJ1470" s="37"/>
      <c r="AM1470" s="38"/>
      <c r="AN1470" s="38"/>
      <c r="AO1470" s="38"/>
      <c r="AQ1470" s="145"/>
      <c r="AR1470" s="72"/>
      <c r="AS1470" s="145"/>
      <c r="AX1470" s="75">
        <f>IF([1]!Contratacion2023[[#This Row],[ADICIÓN/PRÓRROGA]]="NO","N/A",[1]!Contratacion2023[[#This Row],[FECHA FIN PRORROGA]])</f>
        <v>0</v>
      </c>
      <c r="BB1470" s="283"/>
      <c r="BE1470" s="64">
        <f>[1]!Contratacion2023[[#This Row],[VALOR TOTAL DEL CONTRATO]]-[1]!Contratacion2023[[#This Row],[VALOR VIGENTE]]</f>
        <v>0</v>
      </c>
      <c r="BJ1470" s="51"/>
      <c r="BL1470" s="73"/>
      <c r="BM1470" s="51"/>
    </row>
    <row r="1471" spans="1:65" x14ac:dyDescent="0.25">
      <c r="A1471" s="53"/>
      <c r="H1471" s="203"/>
      <c r="I1471" s="57"/>
      <c r="K1471" s="58"/>
      <c r="L1471" s="59"/>
      <c r="N1471" s="59"/>
      <c r="O1471" s="61"/>
      <c r="P1471" s="55"/>
      <c r="Q1471" s="57"/>
      <c r="R1471" s="62"/>
      <c r="T1471" s="63"/>
      <c r="U1471" s="123">
        <f>([1]!Contratacion2023[[#This Row],[FECHA FINALIZACION INICIAL]]-[1]!Contratacion2023[[#This Row],[FECHA DE INICIO (SECOP)]])/30</f>
        <v>0</v>
      </c>
      <c r="V1471" s="64"/>
      <c r="W1471" s="27"/>
      <c r="X1471" s="65"/>
      <c r="Y1471" s="65"/>
      <c r="Z1471" s="66"/>
      <c r="AA1471" s="67"/>
      <c r="AB1471" s="67"/>
      <c r="AC1471" s="68"/>
      <c r="AD1471" s="67"/>
      <c r="AE1471" s="72"/>
      <c r="AF1471" s="34"/>
      <c r="AG1471" s="69"/>
      <c r="AH1471" s="37"/>
      <c r="AI1471" s="37"/>
      <c r="AJ1471" s="37"/>
      <c r="AM1471" s="38"/>
      <c r="AN1471" s="38"/>
      <c r="AO1471" s="38"/>
      <c r="AQ1471" s="145"/>
      <c r="AR1471" s="72"/>
      <c r="AS1471" s="145"/>
      <c r="AX1471" s="75">
        <f>IF([1]!Contratacion2023[[#This Row],[ADICIÓN/PRÓRROGA]]="NO","N/A",[1]!Contratacion2023[[#This Row],[FECHA FIN PRORROGA]])</f>
        <v>0</v>
      </c>
      <c r="BB1471" s="283"/>
      <c r="BE1471" s="64">
        <f>[1]!Contratacion2023[[#This Row],[VALOR TOTAL DEL CONTRATO]]-[1]!Contratacion2023[[#This Row],[VALOR VIGENTE]]</f>
        <v>0</v>
      </c>
      <c r="BJ1471" s="51"/>
      <c r="BL1471" s="73"/>
      <c r="BM1471" s="51"/>
    </row>
    <row r="1472" spans="1:65" x14ac:dyDescent="0.25">
      <c r="A1472" s="53"/>
      <c r="H1472" s="203"/>
      <c r="I1472" s="57"/>
      <c r="K1472" s="58"/>
      <c r="L1472" s="59"/>
      <c r="N1472" s="59"/>
      <c r="O1472" s="61"/>
      <c r="P1472" s="55"/>
      <c r="Q1472" s="57"/>
      <c r="R1472" s="62"/>
      <c r="T1472" s="63"/>
      <c r="U1472" s="123">
        <f>([1]!Contratacion2023[[#This Row],[FECHA FINALIZACION INICIAL]]-[1]!Contratacion2023[[#This Row],[FECHA DE INICIO (SECOP)]])/30</f>
        <v>0</v>
      </c>
      <c r="V1472" s="64"/>
      <c r="W1472" s="27"/>
      <c r="X1472" s="65"/>
      <c r="Y1472" s="65"/>
      <c r="Z1472" s="66"/>
      <c r="AA1472" s="67"/>
      <c r="AB1472" s="67"/>
      <c r="AC1472" s="68"/>
      <c r="AD1472" s="67"/>
      <c r="AE1472" s="72"/>
      <c r="AF1472" s="34"/>
      <c r="AG1472" s="69"/>
      <c r="AH1472" s="37"/>
      <c r="AI1472" s="37"/>
      <c r="AJ1472" s="37"/>
      <c r="AM1472" s="38"/>
      <c r="AN1472" s="38"/>
      <c r="AO1472" s="38"/>
      <c r="AQ1472" s="145"/>
      <c r="AR1472" s="72"/>
      <c r="AS1472" s="145"/>
      <c r="AX1472" s="75">
        <f>IF([1]!Contratacion2023[[#This Row],[ADICIÓN/PRÓRROGA]]="NO","N/A",[1]!Contratacion2023[[#This Row],[FECHA FIN PRORROGA]])</f>
        <v>0</v>
      </c>
      <c r="BB1472" s="283"/>
      <c r="BE1472" s="64">
        <f>[1]!Contratacion2023[[#This Row],[VALOR TOTAL DEL CONTRATO]]-[1]!Contratacion2023[[#This Row],[VALOR VIGENTE]]</f>
        <v>0</v>
      </c>
      <c r="BJ1472" s="51"/>
      <c r="BL1472" s="73"/>
      <c r="BM1472" s="51"/>
    </row>
    <row r="1473" spans="1:65" x14ac:dyDescent="0.25">
      <c r="A1473" s="53"/>
      <c r="H1473" s="203"/>
      <c r="I1473" s="57"/>
      <c r="K1473" s="58"/>
      <c r="L1473" s="59"/>
      <c r="N1473" s="59"/>
      <c r="O1473" s="61"/>
      <c r="P1473" s="55"/>
      <c r="Q1473" s="57"/>
      <c r="R1473" s="62"/>
      <c r="T1473" s="63"/>
      <c r="U1473" s="123">
        <f>([1]!Contratacion2023[[#This Row],[FECHA FINALIZACION INICIAL]]-[1]!Contratacion2023[[#This Row],[FECHA DE INICIO (SECOP)]])/30</f>
        <v>0</v>
      </c>
      <c r="V1473" s="64"/>
      <c r="W1473" s="27"/>
      <c r="X1473" s="65"/>
      <c r="Y1473" s="65"/>
      <c r="Z1473" s="66"/>
      <c r="AA1473" s="67"/>
      <c r="AB1473" s="67"/>
      <c r="AC1473" s="68"/>
      <c r="AD1473" s="67"/>
      <c r="AE1473" s="72"/>
      <c r="AF1473" s="34"/>
      <c r="AG1473" s="69"/>
      <c r="AH1473" s="37"/>
      <c r="AI1473" s="37"/>
      <c r="AJ1473" s="37"/>
      <c r="AM1473" s="38"/>
      <c r="AN1473" s="38"/>
      <c r="AO1473" s="38"/>
      <c r="AQ1473" s="145"/>
      <c r="AR1473" s="72"/>
      <c r="AS1473" s="145"/>
      <c r="AX1473" s="75">
        <f>IF([1]!Contratacion2023[[#This Row],[ADICIÓN/PRÓRROGA]]="NO","N/A",[1]!Contratacion2023[[#This Row],[FECHA FIN PRORROGA]])</f>
        <v>0</v>
      </c>
      <c r="BB1473" s="283"/>
      <c r="BE1473" s="64">
        <f>[1]!Contratacion2023[[#This Row],[VALOR TOTAL DEL CONTRATO]]-[1]!Contratacion2023[[#This Row],[VALOR VIGENTE]]</f>
        <v>0</v>
      </c>
      <c r="BJ1473" s="51"/>
      <c r="BL1473" s="73"/>
      <c r="BM1473" s="51"/>
    </row>
    <row r="1474" spans="1:65" x14ac:dyDescent="0.25">
      <c r="A1474" s="53"/>
      <c r="H1474" s="203"/>
      <c r="I1474" s="57"/>
      <c r="K1474" s="58"/>
      <c r="L1474" s="59"/>
      <c r="N1474" s="59"/>
      <c r="O1474" s="61"/>
      <c r="P1474" s="55"/>
      <c r="Q1474" s="57"/>
      <c r="R1474" s="62"/>
      <c r="T1474" s="63"/>
      <c r="U1474" s="123">
        <f>([1]!Contratacion2023[[#This Row],[FECHA FINALIZACION INICIAL]]-[1]!Contratacion2023[[#This Row],[FECHA DE INICIO (SECOP)]])/30</f>
        <v>0</v>
      </c>
      <c r="V1474" s="64"/>
      <c r="W1474" s="27"/>
      <c r="X1474" s="65"/>
      <c r="Y1474" s="65"/>
      <c r="Z1474" s="66"/>
      <c r="AA1474" s="67"/>
      <c r="AB1474" s="67"/>
      <c r="AC1474" s="68"/>
      <c r="AD1474" s="67"/>
      <c r="AE1474" s="72"/>
      <c r="AF1474" s="34"/>
      <c r="AG1474" s="69"/>
      <c r="AH1474" s="37"/>
      <c r="AI1474" s="37"/>
      <c r="AJ1474" s="37"/>
      <c r="AM1474" s="38"/>
      <c r="AN1474" s="38"/>
      <c r="AO1474" s="38"/>
      <c r="AQ1474" s="145"/>
      <c r="AR1474" s="72"/>
      <c r="AS1474" s="145"/>
      <c r="AX1474" s="75">
        <f>IF([1]!Contratacion2023[[#This Row],[ADICIÓN/PRÓRROGA]]="NO","N/A",[1]!Contratacion2023[[#This Row],[FECHA FIN PRORROGA]])</f>
        <v>0</v>
      </c>
      <c r="BB1474" s="283"/>
      <c r="BE1474" s="64">
        <f>[1]!Contratacion2023[[#This Row],[VALOR TOTAL DEL CONTRATO]]-[1]!Contratacion2023[[#This Row],[VALOR VIGENTE]]</f>
        <v>0</v>
      </c>
      <c r="BJ1474" s="51"/>
      <c r="BL1474" s="73"/>
      <c r="BM1474" s="51"/>
    </row>
    <row r="1475" spans="1:65" x14ac:dyDescent="0.25">
      <c r="A1475" s="53"/>
      <c r="H1475" s="203"/>
      <c r="I1475" s="57"/>
      <c r="K1475" s="58"/>
      <c r="L1475" s="59"/>
      <c r="N1475" s="59"/>
      <c r="O1475" s="61"/>
      <c r="P1475" s="55"/>
      <c r="Q1475" s="57"/>
      <c r="R1475" s="62"/>
      <c r="T1475" s="63"/>
      <c r="U1475" s="123">
        <f>([1]!Contratacion2023[[#This Row],[FECHA FINALIZACION INICIAL]]-[1]!Contratacion2023[[#This Row],[FECHA DE INICIO (SECOP)]])/30</f>
        <v>0</v>
      </c>
      <c r="V1475" s="64"/>
      <c r="W1475" s="27"/>
      <c r="X1475" s="65"/>
      <c r="Y1475" s="65"/>
      <c r="Z1475" s="66"/>
      <c r="AA1475" s="67"/>
      <c r="AB1475" s="67"/>
      <c r="AC1475" s="68"/>
      <c r="AD1475" s="67"/>
      <c r="AE1475" s="72"/>
      <c r="AF1475" s="34"/>
      <c r="AG1475" s="69"/>
      <c r="AH1475" s="37"/>
      <c r="AI1475" s="37"/>
      <c r="AJ1475" s="37"/>
      <c r="AM1475" s="38"/>
      <c r="AN1475" s="38"/>
      <c r="AO1475" s="38"/>
      <c r="AQ1475" s="145"/>
      <c r="AR1475" s="72"/>
      <c r="AS1475" s="145"/>
      <c r="AX1475" s="75">
        <f>IF([1]!Contratacion2023[[#This Row],[ADICIÓN/PRÓRROGA]]="NO","N/A",[1]!Contratacion2023[[#This Row],[FECHA FIN PRORROGA]])</f>
        <v>0</v>
      </c>
      <c r="BB1475" s="283"/>
      <c r="BE1475" s="64">
        <f>[1]!Contratacion2023[[#This Row],[VALOR TOTAL DEL CONTRATO]]-[1]!Contratacion2023[[#This Row],[VALOR VIGENTE]]</f>
        <v>0</v>
      </c>
      <c r="BJ1475" s="51"/>
      <c r="BL1475" s="73"/>
      <c r="BM1475" s="51"/>
    </row>
    <row r="1476" spans="1:65" x14ac:dyDescent="0.25">
      <c r="A1476" s="53"/>
      <c r="H1476" s="203"/>
      <c r="I1476" s="57"/>
      <c r="K1476" s="58"/>
      <c r="L1476" s="59"/>
      <c r="N1476" s="59"/>
      <c r="O1476" s="61"/>
      <c r="P1476" s="55"/>
      <c r="Q1476" s="57"/>
      <c r="R1476" s="62"/>
      <c r="T1476" s="63"/>
      <c r="U1476" s="123">
        <f>([1]!Contratacion2023[[#This Row],[FECHA FINALIZACION INICIAL]]-[1]!Contratacion2023[[#This Row],[FECHA DE INICIO (SECOP)]])/30</f>
        <v>0</v>
      </c>
      <c r="V1476" s="64"/>
      <c r="W1476" s="27"/>
      <c r="X1476" s="65"/>
      <c r="Y1476" s="65"/>
      <c r="Z1476" s="66"/>
      <c r="AA1476" s="67"/>
      <c r="AB1476" s="67"/>
      <c r="AC1476" s="68"/>
      <c r="AD1476" s="67"/>
      <c r="AE1476" s="72"/>
      <c r="AF1476" s="34"/>
      <c r="AG1476" s="69"/>
      <c r="AH1476" s="37"/>
      <c r="AI1476" s="37"/>
      <c r="AJ1476" s="37"/>
      <c r="AM1476" s="38"/>
      <c r="AN1476" s="38"/>
      <c r="AO1476" s="38"/>
      <c r="AQ1476" s="145"/>
      <c r="AR1476" s="72"/>
      <c r="AS1476" s="145"/>
      <c r="AX1476" s="75">
        <f>IF([1]!Contratacion2023[[#This Row],[ADICIÓN/PRÓRROGA]]="NO","N/A",[1]!Contratacion2023[[#This Row],[FECHA FIN PRORROGA]])</f>
        <v>0</v>
      </c>
      <c r="BB1476" s="283"/>
      <c r="BE1476" s="64">
        <f>[1]!Contratacion2023[[#This Row],[VALOR TOTAL DEL CONTRATO]]-[1]!Contratacion2023[[#This Row],[VALOR VIGENTE]]</f>
        <v>0</v>
      </c>
      <c r="BJ1476" s="51"/>
      <c r="BL1476" s="73"/>
      <c r="BM1476" s="51"/>
    </row>
    <row r="1477" spans="1:65" x14ac:dyDescent="0.25">
      <c r="A1477" s="53"/>
      <c r="H1477" s="203"/>
      <c r="I1477" s="57"/>
      <c r="K1477" s="58"/>
      <c r="L1477" s="59"/>
      <c r="N1477" s="59"/>
      <c r="O1477" s="61"/>
      <c r="P1477" s="55"/>
      <c r="Q1477" s="57"/>
      <c r="R1477" s="62"/>
      <c r="T1477" s="63"/>
      <c r="U1477" s="123">
        <f>([1]!Contratacion2023[[#This Row],[FECHA FINALIZACION INICIAL]]-[1]!Contratacion2023[[#This Row],[FECHA DE INICIO (SECOP)]])/30</f>
        <v>0</v>
      </c>
      <c r="V1477" s="64"/>
      <c r="W1477" s="27"/>
      <c r="X1477" s="65"/>
      <c r="Y1477" s="65"/>
      <c r="Z1477" s="66"/>
      <c r="AA1477" s="67"/>
      <c r="AB1477" s="67"/>
      <c r="AC1477" s="68"/>
      <c r="AD1477" s="67"/>
      <c r="AE1477" s="72"/>
      <c r="AF1477" s="34"/>
      <c r="AG1477" s="69"/>
      <c r="AH1477" s="37"/>
      <c r="AI1477" s="37"/>
      <c r="AJ1477" s="37"/>
      <c r="AM1477" s="38"/>
      <c r="AN1477" s="38"/>
      <c r="AO1477" s="38"/>
      <c r="AQ1477" s="145"/>
      <c r="AR1477" s="72"/>
      <c r="AS1477" s="145"/>
      <c r="AX1477" s="75">
        <f>IF([1]!Contratacion2023[[#This Row],[ADICIÓN/PRÓRROGA]]="NO","N/A",[1]!Contratacion2023[[#This Row],[FECHA FIN PRORROGA]])</f>
        <v>0</v>
      </c>
      <c r="BB1477" s="283"/>
      <c r="BE1477" s="64">
        <f>[1]!Contratacion2023[[#This Row],[VALOR TOTAL DEL CONTRATO]]-[1]!Contratacion2023[[#This Row],[VALOR VIGENTE]]</f>
        <v>0</v>
      </c>
      <c r="BJ1477" s="51"/>
      <c r="BL1477" s="73"/>
      <c r="BM1477" s="51"/>
    </row>
    <row r="1478" spans="1:65" x14ac:dyDescent="0.25">
      <c r="A1478" s="53"/>
      <c r="H1478" s="203"/>
      <c r="I1478" s="57"/>
      <c r="K1478" s="58"/>
      <c r="L1478" s="59"/>
      <c r="N1478" s="59"/>
      <c r="O1478" s="61"/>
      <c r="P1478" s="55"/>
      <c r="Q1478" s="57"/>
      <c r="R1478" s="62"/>
      <c r="T1478" s="63"/>
      <c r="U1478" s="123">
        <f>([1]!Contratacion2023[[#This Row],[FECHA FINALIZACION INICIAL]]-[1]!Contratacion2023[[#This Row],[FECHA DE INICIO (SECOP)]])/30</f>
        <v>0</v>
      </c>
      <c r="V1478" s="64"/>
      <c r="W1478" s="27"/>
      <c r="X1478" s="65"/>
      <c r="Y1478" s="65"/>
      <c r="Z1478" s="66"/>
      <c r="AA1478" s="67"/>
      <c r="AB1478" s="67"/>
      <c r="AC1478" s="68"/>
      <c r="AD1478" s="67"/>
      <c r="AE1478" s="72"/>
      <c r="AF1478" s="34"/>
      <c r="AG1478" s="69"/>
      <c r="AH1478" s="37"/>
      <c r="AI1478" s="37"/>
      <c r="AJ1478" s="37"/>
      <c r="AM1478" s="38"/>
      <c r="AN1478" s="38"/>
      <c r="AO1478" s="38"/>
      <c r="AQ1478" s="145"/>
      <c r="AR1478" s="72"/>
      <c r="AS1478" s="145"/>
      <c r="AX1478" s="75">
        <f>IF([1]!Contratacion2023[[#This Row],[ADICIÓN/PRÓRROGA]]="NO","N/A",[1]!Contratacion2023[[#This Row],[FECHA FIN PRORROGA]])</f>
        <v>0</v>
      </c>
      <c r="BB1478" s="283"/>
      <c r="BE1478" s="64">
        <f>[1]!Contratacion2023[[#This Row],[VALOR TOTAL DEL CONTRATO]]-[1]!Contratacion2023[[#This Row],[VALOR VIGENTE]]</f>
        <v>0</v>
      </c>
      <c r="BJ1478" s="51"/>
      <c r="BL1478" s="73"/>
      <c r="BM1478" s="51"/>
    </row>
    <row r="1479" spans="1:65" x14ac:dyDescent="0.25">
      <c r="A1479" s="111"/>
      <c r="B1479" s="112"/>
      <c r="C1479" s="112"/>
      <c r="D1479" s="113"/>
      <c r="E1479" s="112"/>
      <c r="F1479" s="112"/>
      <c r="G1479" s="114"/>
      <c r="H1479" s="279"/>
      <c r="I1479" s="116"/>
      <c r="J1479" s="118"/>
      <c r="K1479" s="280"/>
      <c r="L1479" s="118"/>
      <c r="M1479" s="118"/>
      <c r="N1479" s="118"/>
      <c r="O1479" s="119"/>
      <c r="P1479" s="114"/>
      <c r="Q1479" s="116"/>
      <c r="R1479" s="120"/>
      <c r="S1479" s="120"/>
      <c r="T1479" s="121"/>
      <c r="U1479" s="140">
        <f>([1]!Contratacion2023[[#This Row],[FECHA FINALIZACION INICIAL]]-[1]!Contratacion2023[[#This Row],[FECHA DE INICIO (SECOP)]])/30</f>
        <v>0</v>
      </c>
      <c r="V1479" s="141"/>
      <c r="W1479" s="282"/>
      <c r="X1479" s="162"/>
      <c r="Y1479" s="162"/>
      <c r="Z1479" s="142"/>
      <c r="AA1479" s="143"/>
      <c r="AB1479" s="143"/>
      <c r="AC1479" s="125"/>
      <c r="AD1479" s="143"/>
      <c r="AE1479" s="132"/>
      <c r="AF1479" s="127"/>
      <c r="AG1479" s="128"/>
      <c r="AH1479" s="129"/>
      <c r="AI1479" s="129"/>
      <c r="AJ1479" s="129"/>
      <c r="AK1479" s="129"/>
      <c r="AL1479" s="284"/>
      <c r="AM1479" s="284"/>
      <c r="AN1479" s="284"/>
      <c r="AO1479" s="284"/>
      <c r="AP1479" s="131"/>
      <c r="AQ1479" s="144"/>
      <c r="AR1479" s="132"/>
      <c r="AS1479" s="144"/>
      <c r="AT1479" s="135"/>
      <c r="AU1479" s="132"/>
      <c r="AV1479" s="132"/>
      <c r="AW1479" s="135"/>
      <c r="AX1479" s="117">
        <f>IF([1]!Contratacion2023[[#This Row],[ADICIÓN/PRÓRROGA]]="NO","N/A",[1]!Contratacion2023[[#This Row],[FECHA FIN PRORROGA]])</f>
        <v>0</v>
      </c>
      <c r="AY1479" s="117"/>
      <c r="AZ1479" s="117"/>
      <c r="BA1479" s="117"/>
      <c r="BB1479" s="285"/>
      <c r="BC1479" s="141"/>
      <c r="BD1479" s="141"/>
      <c r="BE1479" s="141">
        <f>[1]!Contratacion2023[[#This Row],[VALOR TOTAL DEL CONTRATO]]-[1]!Contratacion2023[[#This Row],[VALOR VIGENTE]]</f>
        <v>0</v>
      </c>
      <c r="BF1479" s="134"/>
      <c r="BG1479" s="134"/>
      <c r="BH1479" s="134"/>
      <c r="BI1479" s="134"/>
      <c r="BJ1479" s="134"/>
      <c r="BK1479" s="133"/>
      <c r="BL1479" s="133"/>
      <c r="BM1479" s="134"/>
    </row>
    <row r="1480" spans="1:65" x14ac:dyDescent="0.25">
      <c r="A1480" s="53"/>
      <c r="F1480" s="18"/>
      <c r="H1480" s="203"/>
      <c r="I1480" s="57"/>
      <c r="K1480" s="58"/>
      <c r="L1480" s="59"/>
      <c r="N1480" s="118"/>
      <c r="O1480" s="61"/>
      <c r="P1480" s="55"/>
      <c r="Q1480" s="57"/>
      <c r="R1480" s="62"/>
      <c r="T1480" s="63"/>
      <c r="U1480" s="123">
        <f>([1]!Contratacion2023[[#This Row],[FECHA FINALIZACION INICIAL]]-[1]!Contratacion2023[[#This Row],[FECHA DE INICIO (SECOP)]])/30</f>
        <v>0</v>
      </c>
      <c r="V1480" s="64"/>
      <c r="W1480" s="27"/>
      <c r="X1480" s="65"/>
      <c r="Y1480" s="65"/>
      <c r="Z1480" s="66"/>
      <c r="AA1480" s="67"/>
      <c r="AB1480" s="67"/>
      <c r="AC1480" s="68"/>
      <c r="AD1480" s="67"/>
      <c r="AE1480" s="72"/>
      <c r="AF1480" s="34"/>
      <c r="AG1480" s="69"/>
      <c r="AH1480" s="37"/>
      <c r="AI1480" s="37"/>
      <c r="AJ1480" s="37"/>
      <c r="AM1480" s="38"/>
      <c r="AN1480" s="38"/>
      <c r="AO1480" s="38"/>
      <c r="AQ1480" s="145"/>
      <c r="AR1480" s="72"/>
      <c r="AS1480" s="145"/>
      <c r="AX1480" s="75">
        <f>IF([1]!Contratacion2023[[#This Row],[ADICIÓN/PRÓRROGA]]="NO","N/A",[1]!Contratacion2023[[#This Row],[FECHA FIN PRORROGA]])</f>
        <v>0</v>
      </c>
      <c r="BB1480" s="283"/>
      <c r="BE1480" s="64">
        <f>[1]!Contratacion2023[[#This Row],[VALOR TOTAL DEL CONTRATO]]-[1]!Contratacion2023[[#This Row],[VALOR VIGENTE]]</f>
        <v>0</v>
      </c>
      <c r="BJ1480" s="51"/>
      <c r="BL1480" s="73"/>
      <c r="BM1480" s="51"/>
    </row>
    <row r="1481" spans="1:65" x14ac:dyDescent="0.25">
      <c r="A1481" s="53"/>
      <c r="F1481" s="18"/>
      <c r="H1481" s="203"/>
      <c r="I1481" s="57"/>
      <c r="K1481" s="58"/>
      <c r="L1481" s="59"/>
      <c r="N1481" s="118"/>
      <c r="O1481" s="61"/>
      <c r="P1481" s="55"/>
      <c r="Q1481" s="57"/>
      <c r="R1481" s="62"/>
      <c r="T1481" s="63"/>
      <c r="U1481" s="123">
        <f>([1]!Contratacion2023[[#This Row],[FECHA FINALIZACION INICIAL]]-[1]!Contratacion2023[[#This Row],[FECHA DE INICIO (SECOP)]])/30</f>
        <v>0</v>
      </c>
      <c r="V1481" s="64"/>
      <c r="W1481" s="27"/>
      <c r="X1481" s="65"/>
      <c r="Y1481" s="65"/>
      <c r="Z1481" s="66"/>
      <c r="AA1481" s="67"/>
      <c r="AB1481" s="67" t="s">
        <v>531</v>
      </c>
      <c r="AC1481" s="68"/>
      <c r="AD1481" s="67"/>
      <c r="AE1481" s="72"/>
      <c r="AF1481" s="34"/>
      <c r="AG1481" s="69"/>
      <c r="AH1481" s="37"/>
      <c r="AI1481" s="37"/>
      <c r="AJ1481" s="37"/>
      <c r="AM1481" s="38"/>
      <c r="AN1481" s="38"/>
      <c r="AO1481" s="38"/>
      <c r="AQ1481" s="145"/>
      <c r="AR1481" s="72"/>
      <c r="AS1481" s="145"/>
      <c r="AX1481" s="75">
        <f>IF([1]!Contratacion2023[[#This Row],[ADICIÓN/PRÓRROGA]]="NO","N/A",[1]!Contratacion2023[[#This Row],[FECHA FIN PRORROGA]])</f>
        <v>0</v>
      </c>
      <c r="BB1481" s="283"/>
      <c r="BE1481" s="64">
        <f>[1]!Contratacion2023[[#This Row],[VALOR TOTAL DEL CONTRATO]]-[1]!Contratacion2023[[#This Row],[VALOR VIGENTE]]</f>
        <v>0</v>
      </c>
      <c r="BJ1481" s="51"/>
      <c r="BL1481" s="73"/>
      <c r="BM1481" s="51"/>
    </row>
    <row r="1482" spans="1:65" x14ac:dyDescent="0.25">
      <c r="A1482" s="111"/>
      <c r="B1482" s="112"/>
      <c r="C1482" s="112"/>
      <c r="D1482" s="113"/>
      <c r="E1482" s="112"/>
      <c r="F1482" s="281"/>
      <c r="G1482" s="114"/>
      <c r="H1482" s="118"/>
      <c r="I1482" s="116"/>
      <c r="J1482" s="118"/>
      <c r="K1482" s="286"/>
      <c r="L1482" s="59"/>
      <c r="M1482" s="139"/>
      <c r="N1482" s="114"/>
      <c r="O1482" s="119"/>
      <c r="P1482" s="114"/>
      <c r="Q1482" s="116"/>
      <c r="R1482" s="120"/>
      <c r="S1482" s="120"/>
      <c r="T1482" s="121"/>
      <c r="U1482" s="140"/>
      <c r="V1482" s="141"/>
      <c r="W1482" s="282"/>
      <c r="X1482" s="162"/>
      <c r="Y1482" s="162"/>
      <c r="Z1482" s="134"/>
      <c r="AA1482" s="287"/>
      <c r="AB1482" s="287"/>
      <c r="AC1482" s="125"/>
      <c r="AD1482" s="143"/>
      <c r="AE1482" s="134"/>
      <c r="AF1482" s="127"/>
      <c r="AG1482" s="288"/>
      <c r="AH1482" s="129"/>
      <c r="AI1482" s="129"/>
      <c r="AJ1482" s="129"/>
      <c r="AK1482" s="129"/>
      <c r="AM1482" s="284"/>
      <c r="AN1482" s="284"/>
      <c r="AO1482" s="284"/>
      <c r="AP1482" s="131"/>
      <c r="AQ1482" s="144"/>
      <c r="AR1482" s="132"/>
      <c r="AS1482" s="144"/>
      <c r="AT1482" s="135"/>
      <c r="AU1482" s="132"/>
      <c r="AV1482" s="132"/>
      <c r="AW1482" s="135"/>
      <c r="AX1482" s="117"/>
      <c r="AY1482" s="117"/>
      <c r="AZ1482" s="117"/>
      <c r="BA1482" s="117"/>
      <c r="BB1482" s="159"/>
      <c r="BC1482" s="141"/>
      <c r="BD1482" s="141"/>
      <c r="BE1482" s="141"/>
      <c r="BF1482" s="134"/>
      <c r="BG1482" s="134"/>
      <c r="BH1482" s="134"/>
      <c r="BI1482" s="134"/>
      <c r="BJ1482" s="134"/>
      <c r="BK1482" s="133"/>
      <c r="BL1482" s="133"/>
      <c r="BM1482" s="134"/>
    </row>
    <row r="1483" spans="1:65" x14ac:dyDescent="0.25">
      <c r="L1483" s="290"/>
      <c r="AQ1483" s="145"/>
      <c r="AR1483" s="72"/>
      <c r="AS1483" s="145"/>
    </row>
    <row r="1484" spans="1:65" x14ac:dyDescent="0.25">
      <c r="L1484" s="290"/>
      <c r="AQ1484" s="145"/>
      <c r="AR1484" s="72"/>
      <c r="AS1484" s="145"/>
    </row>
    <row r="1485" spans="1:65" x14ac:dyDescent="0.25">
      <c r="L1485" s="290"/>
      <c r="AQ1485" s="145"/>
      <c r="AR1485" s="72"/>
      <c r="AS1485" s="145"/>
    </row>
    <row r="1486" spans="1:65" x14ac:dyDescent="0.25">
      <c r="L1486" s="290"/>
      <c r="AQ1486" s="145"/>
      <c r="AR1486" s="72"/>
      <c r="AS1486" s="145"/>
    </row>
    <row r="1487" spans="1:65" x14ac:dyDescent="0.25">
      <c r="L1487" s="290"/>
      <c r="AQ1487" s="145"/>
      <c r="AR1487" s="72"/>
      <c r="AS1487" s="145"/>
    </row>
    <row r="1488" spans="1:65" x14ac:dyDescent="0.25">
      <c r="L1488" s="290"/>
      <c r="AQ1488" s="145"/>
      <c r="AR1488" s="72"/>
      <c r="AS1488" s="145"/>
    </row>
    <row r="1489" spans="12:45" x14ac:dyDescent="0.25">
      <c r="L1489" s="290"/>
      <c r="AQ1489" s="145"/>
      <c r="AR1489" s="72"/>
      <c r="AS1489" s="145"/>
    </row>
    <row r="1490" spans="12:45" x14ac:dyDescent="0.25">
      <c r="L1490" s="290"/>
      <c r="AQ1490" s="145"/>
      <c r="AR1490" s="72"/>
      <c r="AS1490" s="145"/>
    </row>
    <row r="1491" spans="12:45" x14ac:dyDescent="0.25">
      <c r="L1491" s="290"/>
      <c r="AQ1491" s="145"/>
      <c r="AR1491" s="72"/>
      <c r="AS1491" s="145"/>
    </row>
    <row r="1492" spans="12:45" x14ac:dyDescent="0.25">
      <c r="L1492" s="290"/>
      <c r="AQ1492" s="145"/>
      <c r="AR1492" s="72"/>
      <c r="AS1492" s="145"/>
    </row>
    <row r="1493" spans="12:45" x14ac:dyDescent="0.25">
      <c r="L1493" s="290"/>
      <c r="N1493" s="55" t="s">
        <v>1089</v>
      </c>
      <c r="AQ1493" s="145"/>
      <c r="AR1493" s="72"/>
      <c r="AS1493" s="145"/>
    </row>
    <row r="1494" spans="12:45" x14ac:dyDescent="0.25">
      <c r="L1494" s="290"/>
      <c r="AQ1494" s="145"/>
      <c r="AR1494" s="72"/>
      <c r="AS1494" s="145"/>
    </row>
    <row r="1495" spans="12:45" x14ac:dyDescent="0.25">
      <c r="L1495" s="290"/>
      <c r="AQ1495" s="145"/>
      <c r="AR1495" s="72"/>
      <c r="AS1495" s="145"/>
    </row>
    <row r="1496" spans="12:45" x14ac:dyDescent="0.25">
      <c r="L1496" s="290"/>
      <c r="AQ1496" s="145"/>
      <c r="AR1496" s="72"/>
      <c r="AS1496" s="145"/>
    </row>
    <row r="1497" spans="12:45" x14ac:dyDescent="0.25">
      <c r="L1497" s="290"/>
      <c r="AQ1497" s="145"/>
      <c r="AR1497" s="72"/>
      <c r="AS1497" s="145"/>
    </row>
    <row r="1498" spans="12:45" x14ac:dyDescent="0.25">
      <c r="L1498" s="290"/>
      <c r="AQ1498" s="145"/>
      <c r="AR1498" s="72"/>
      <c r="AS1498" s="145"/>
    </row>
    <row r="1499" spans="12:45" x14ac:dyDescent="0.25">
      <c r="L1499" s="290"/>
      <c r="AQ1499" s="145"/>
      <c r="AR1499" s="72"/>
      <c r="AS1499" s="145"/>
    </row>
    <row r="1500" spans="12:45" x14ac:dyDescent="0.25">
      <c r="L1500" s="290"/>
      <c r="AQ1500" s="145"/>
      <c r="AR1500" s="72"/>
      <c r="AS1500" s="145"/>
    </row>
    <row r="1501" spans="12:45" x14ac:dyDescent="0.25">
      <c r="L1501" s="290"/>
      <c r="AQ1501" s="145"/>
      <c r="AR1501" s="72"/>
      <c r="AS1501" s="145"/>
    </row>
    <row r="1502" spans="12:45" x14ac:dyDescent="0.25">
      <c r="L1502" s="290"/>
      <c r="AQ1502" s="145"/>
      <c r="AR1502" s="72"/>
      <c r="AS1502" s="145"/>
    </row>
    <row r="1503" spans="12:45" x14ac:dyDescent="0.25">
      <c r="L1503" s="290"/>
      <c r="AQ1503" s="145"/>
      <c r="AR1503" s="72"/>
      <c r="AS1503" s="145"/>
    </row>
    <row r="1504" spans="12:45" x14ac:dyDescent="0.25">
      <c r="L1504" s="290"/>
      <c r="AQ1504" s="145"/>
      <c r="AR1504" s="72"/>
      <c r="AS1504" s="145"/>
    </row>
    <row r="1505" spans="12:45" x14ac:dyDescent="0.25">
      <c r="L1505" s="290"/>
      <c r="AQ1505" s="145"/>
      <c r="AR1505" s="72"/>
      <c r="AS1505" s="145"/>
    </row>
    <row r="1506" spans="12:45" x14ac:dyDescent="0.25">
      <c r="L1506" s="290"/>
      <c r="AQ1506" s="145"/>
      <c r="AR1506" s="72"/>
      <c r="AS1506" s="145"/>
    </row>
    <row r="1507" spans="12:45" x14ac:dyDescent="0.25">
      <c r="L1507" s="290"/>
      <c r="AQ1507" s="145"/>
      <c r="AR1507" s="72"/>
      <c r="AS1507" s="145"/>
    </row>
    <row r="1508" spans="12:45" x14ac:dyDescent="0.25">
      <c r="L1508" s="290"/>
      <c r="AQ1508" s="145"/>
      <c r="AR1508" s="72"/>
      <c r="AS1508" s="145"/>
    </row>
    <row r="1509" spans="12:45" x14ac:dyDescent="0.25">
      <c r="L1509" s="290"/>
      <c r="AQ1509" s="145"/>
      <c r="AR1509" s="72"/>
      <c r="AS1509" s="145"/>
    </row>
    <row r="1510" spans="12:45" x14ac:dyDescent="0.25">
      <c r="L1510" s="290"/>
      <c r="AQ1510" s="145"/>
      <c r="AR1510" s="72"/>
      <c r="AS1510" s="145"/>
    </row>
    <row r="1511" spans="12:45" x14ac:dyDescent="0.25">
      <c r="L1511" s="290"/>
      <c r="AQ1511" s="145"/>
      <c r="AR1511" s="72"/>
      <c r="AS1511" s="145"/>
    </row>
    <row r="1512" spans="12:45" x14ac:dyDescent="0.25">
      <c r="L1512" s="290"/>
      <c r="AQ1512" s="145"/>
      <c r="AR1512" s="72"/>
      <c r="AS1512" s="145"/>
    </row>
    <row r="1513" spans="12:45" x14ac:dyDescent="0.25">
      <c r="L1513" s="290"/>
      <c r="AQ1513" s="145"/>
      <c r="AR1513" s="72"/>
      <c r="AS1513" s="145"/>
    </row>
    <row r="1514" spans="12:45" x14ac:dyDescent="0.25">
      <c r="L1514" s="290"/>
      <c r="AQ1514" s="145"/>
      <c r="AR1514" s="72"/>
      <c r="AS1514" s="145"/>
    </row>
    <row r="1515" spans="12:45" x14ac:dyDescent="0.25">
      <c r="L1515" s="290"/>
      <c r="AQ1515" s="145"/>
      <c r="AR1515" s="72"/>
      <c r="AS1515" s="145"/>
    </row>
    <row r="1516" spans="12:45" x14ac:dyDescent="0.25">
      <c r="L1516" s="290"/>
      <c r="AQ1516" s="145"/>
      <c r="AR1516" s="72"/>
      <c r="AS1516" s="145"/>
    </row>
    <row r="1517" spans="12:45" x14ac:dyDescent="0.25">
      <c r="L1517" s="290"/>
      <c r="AQ1517" s="145"/>
      <c r="AR1517" s="72"/>
      <c r="AS1517" s="145"/>
    </row>
    <row r="1518" spans="12:45" x14ac:dyDescent="0.25">
      <c r="L1518" s="290"/>
      <c r="AQ1518" s="145"/>
      <c r="AR1518" s="72"/>
      <c r="AS1518" s="145"/>
    </row>
    <row r="1519" spans="12:45" x14ac:dyDescent="0.25">
      <c r="L1519" s="290"/>
      <c r="AQ1519" s="145"/>
      <c r="AR1519" s="72"/>
      <c r="AS1519" s="145"/>
    </row>
    <row r="1520" spans="12:45" x14ac:dyDescent="0.25">
      <c r="L1520" s="290"/>
      <c r="AQ1520" s="145"/>
      <c r="AR1520" s="72"/>
      <c r="AS1520" s="145"/>
    </row>
    <row r="1521" spans="12:45" x14ac:dyDescent="0.25">
      <c r="L1521" s="290"/>
      <c r="AQ1521" s="145"/>
      <c r="AR1521" s="72"/>
      <c r="AS1521" s="145"/>
    </row>
    <row r="1522" spans="12:45" x14ac:dyDescent="0.25">
      <c r="L1522" s="290"/>
      <c r="AQ1522" s="145"/>
      <c r="AR1522" s="72"/>
      <c r="AS1522" s="145"/>
    </row>
    <row r="1523" spans="12:45" x14ac:dyDescent="0.25">
      <c r="L1523" s="290"/>
      <c r="AQ1523" s="145"/>
      <c r="AR1523" s="72"/>
      <c r="AS1523" s="145"/>
    </row>
    <row r="1524" spans="12:45" x14ac:dyDescent="0.25">
      <c r="L1524" s="290"/>
      <c r="AQ1524" s="145"/>
      <c r="AR1524" s="72"/>
      <c r="AS1524" s="145"/>
    </row>
    <row r="1525" spans="12:45" x14ac:dyDescent="0.25">
      <c r="L1525" s="290"/>
      <c r="AQ1525" s="145"/>
      <c r="AR1525" s="72"/>
      <c r="AS1525" s="145"/>
    </row>
    <row r="1526" spans="12:45" x14ac:dyDescent="0.25">
      <c r="L1526" s="290"/>
      <c r="AQ1526" s="145"/>
      <c r="AR1526" s="72"/>
      <c r="AS1526" s="145"/>
    </row>
    <row r="1527" spans="12:45" x14ac:dyDescent="0.25">
      <c r="L1527" s="290"/>
      <c r="AQ1527" s="145"/>
      <c r="AR1527" s="72"/>
      <c r="AS1527" s="145"/>
    </row>
    <row r="1528" spans="12:45" x14ac:dyDescent="0.25">
      <c r="L1528" s="290"/>
      <c r="AQ1528" s="145"/>
      <c r="AR1528" s="72"/>
      <c r="AS1528" s="145"/>
    </row>
    <row r="1529" spans="12:45" x14ac:dyDescent="0.25">
      <c r="L1529" s="290"/>
      <c r="AQ1529" s="145"/>
      <c r="AR1529" s="72"/>
      <c r="AS1529" s="145"/>
    </row>
    <row r="1530" spans="12:45" x14ac:dyDescent="0.25">
      <c r="L1530" s="290"/>
      <c r="AQ1530" s="145"/>
      <c r="AR1530" s="72"/>
      <c r="AS1530" s="145"/>
    </row>
    <row r="1531" spans="12:45" x14ac:dyDescent="0.25">
      <c r="L1531" s="290"/>
      <c r="AQ1531" s="145"/>
      <c r="AR1531" s="72"/>
      <c r="AS1531" s="145"/>
    </row>
    <row r="1532" spans="12:45" x14ac:dyDescent="0.25">
      <c r="L1532" s="290"/>
      <c r="AQ1532" s="145"/>
      <c r="AR1532" s="72"/>
      <c r="AS1532" s="145"/>
    </row>
    <row r="1533" spans="12:45" x14ac:dyDescent="0.25">
      <c r="L1533" s="290"/>
      <c r="AQ1533" s="145"/>
      <c r="AR1533" s="72"/>
      <c r="AS1533" s="145"/>
    </row>
    <row r="1534" spans="12:45" x14ac:dyDescent="0.25">
      <c r="L1534" s="290"/>
      <c r="AQ1534" s="145"/>
      <c r="AR1534" s="72"/>
      <c r="AS1534" s="145"/>
    </row>
    <row r="1535" spans="12:45" x14ac:dyDescent="0.25">
      <c r="L1535" s="290"/>
      <c r="AQ1535" s="145"/>
      <c r="AR1535" s="72"/>
      <c r="AS1535" s="145"/>
    </row>
    <row r="1536" spans="12:45" x14ac:dyDescent="0.25">
      <c r="L1536" s="290"/>
      <c r="AQ1536" s="145"/>
      <c r="AR1536" s="72"/>
      <c r="AS1536" s="145"/>
    </row>
    <row r="1537" spans="12:45" x14ac:dyDescent="0.25">
      <c r="L1537" s="290"/>
      <c r="AQ1537" s="145"/>
      <c r="AR1537" s="72"/>
      <c r="AS1537" s="145"/>
    </row>
    <row r="1538" spans="12:45" x14ac:dyDescent="0.25">
      <c r="L1538" s="290"/>
      <c r="AQ1538" s="145"/>
      <c r="AR1538" s="72"/>
      <c r="AS1538" s="145"/>
    </row>
    <row r="1539" spans="12:45" x14ac:dyDescent="0.25">
      <c r="L1539" s="290"/>
      <c r="AQ1539" s="145"/>
      <c r="AR1539" s="72"/>
      <c r="AS1539" s="145"/>
    </row>
    <row r="1540" spans="12:45" x14ac:dyDescent="0.25">
      <c r="L1540" s="290"/>
      <c r="AQ1540" s="145"/>
      <c r="AR1540" s="72"/>
      <c r="AS1540" s="145"/>
    </row>
    <row r="1541" spans="12:45" x14ac:dyDescent="0.25">
      <c r="L1541" s="290"/>
      <c r="AQ1541" s="145"/>
      <c r="AR1541" s="72"/>
      <c r="AS1541" s="145"/>
    </row>
    <row r="1542" spans="12:45" x14ac:dyDescent="0.25">
      <c r="L1542" s="290"/>
      <c r="AQ1542" s="145"/>
      <c r="AR1542" s="72"/>
      <c r="AS1542" s="145"/>
    </row>
    <row r="1543" spans="12:45" x14ac:dyDescent="0.25">
      <c r="L1543" s="290"/>
      <c r="AQ1543" s="145"/>
      <c r="AR1543" s="72"/>
      <c r="AS1543" s="145"/>
    </row>
    <row r="1544" spans="12:45" x14ac:dyDescent="0.25">
      <c r="L1544" s="290"/>
      <c r="AQ1544" s="145"/>
      <c r="AR1544" s="72"/>
      <c r="AS1544" s="145"/>
    </row>
    <row r="1545" spans="12:45" x14ac:dyDescent="0.25">
      <c r="L1545" s="290"/>
      <c r="AQ1545" s="145"/>
      <c r="AR1545" s="72"/>
      <c r="AS1545" s="145"/>
    </row>
    <row r="1546" spans="12:45" x14ac:dyDescent="0.25">
      <c r="L1546" s="290"/>
      <c r="AQ1546" s="145"/>
      <c r="AR1546" s="72"/>
      <c r="AS1546" s="145"/>
    </row>
    <row r="1547" spans="12:45" x14ac:dyDescent="0.25">
      <c r="L1547" s="290"/>
      <c r="AQ1547" s="145"/>
      <c r="AR1547" s="72"/>
      <c r="AS1547" s="145"/>
    </row>
    <row r="1548" spans="12:45" x14ac:dyDescent="0.25">
      <c r="L1548" s="290"/>
      <c r="AQ1548" s="145"/>
      <c r="AR1548" s="72"/>
      <c r="AS1548" s="145"/>
    </row>
    <row r="1549" spans="12:45" x14ac:dyDescent="0.25">
      <c r="L1549" s="290"/>
      <c r="AQ1549" s="145"/>
      <c r="AR1549" s="72"/>
      <c r="AS1549" s="145"/>
    </row>
    <row r="1550" spans="12:45" x14ac:dyDescent="0.25">
      <c r="L1550" s="290"/>
      <c r="AQ1550" s="145"/>
      <c r="AR1550" s="72"/>
      <c r="AS1550" s="145"/>
    </row>
    <row r="1551" spans="12:45" x14ac:dyDescent="0.25">
      <c r="L1551" s="290"/>
      <c r="AQ1551" s="145"/>
      <c r="AR1551" s="72"/>
      <c r="AS1551" s="145"/>
    </row>
    <row r="1552" spans="12:45" x14ac:dyDescent="0.25">
      <c r="L1552" s="290"/>
      <c r="AQ1552" s="145"/>
      <c r="AR1552" s="72"/>
      <c r="AS1552" s="145"/>
    </row>
    <row r="1553" spans="12:45" x14ac:dyDescent="0.25">
      <c r="L1553" s="290"/>
      <c r="AQ1553" s="145"/>
      <c r="AR1553" s="72"/>
      <c r="AS1553" s="145"/>
    </row>
    <row r="1554" spans="12:45" x14ac:dyDescent="0.25">
      <c r="L1554" s="290"/>
      <c r="AQ1554" s="145"/>
      <c r="AR1554" s="72"/>
      <c r="AS1554" s="145"/>
    </row>
    <row r="1555" spans="12:45" x14ac:dyDescent="0.25">
      <c r="L1555" s="290"/>
      <c r="AQ1555" s="145"/>
      <c r="AR1555" s="72"/>
      <c r="AS1555" s="145"/>
    </row>
    <row r="1556" spans="12:45" x14ac:dyDescent="0.25">
      <c r="L1556" s="290"/>
      <c r="AQ1556" s="145"/>
      <c r="AR1556" s="72"/>
      <c r="AS1556" s="145"/>
    </row>
    <row r="1557" spans="12:45" x14ac:dyDescent="0.25">
      <c r="L1557" s="290"/>
      <c r="AQ1557" s="145"/>
      <c r="AR1557" s="72"/>
      <c r="AS1557" s="145"/>
    </row>
    <row r="1558" spans="12:45" x14ac:dyDescent="0.25">
      <c r="L1558" s="290"/>
      <c r="AQ1558" s="145"/>
      <c r="AR1558" s="72"/>
      <c r="AS1558" s="145"/>
    </row>
    <row r="1559" spans="12:45" x14ac:dyDescent="0.25">
      <c r="L1559" s="290"/>
      <c r="AQ1559" s="145"/>
      <c r="AR1559" s="72"/>
      <c r="AS1559" s="145"/>
    </row>
    <row r="1560" spans="12:45" x14ac:dyDescent="0.25">
      <c r="L1560" s="290"/>
      <c r="AQ1560" s="145"/>
      <c r="AR1560" s="72"/>
      <c r="AS1560" s="145"/>
    </row>
    <row r="1561" spans="12:45" x14ac:dyDescent="0.25">
      <c r="L1561" s="290"/>
      <c r="AQ1561" s="145"/>
      <c r="AR1561" s="72"/>
      <c r="AS1561" s="145"/>
    </row>
    <row r="1562" spans="12:45" x14ac:dyDescent="0.25">
      <c r="L1562" s="290"/>
      <c r="AQ1562" s="145"/>
      <c r="AR1562" s="72"/>
      <c r="AS1562" s="145"/>
    </row>
    <row r="1563" spans="12:45" x14ac:dyDescent="0.25">
      <c r="L1563" s="290"/>
      <c r="AQ1563" s="145"/>
      <c r="AR1563" s="72"/>
      <c r="AS1563" s="145"/>
    </row>
    <row r="1564" spans="12:45" x14ac:dyDescent="0.25">
      <c r="L1564" s="290"/>
      <c r="AQ1564" s="145"/>
      <c r="AR1564" s="72"/>
      <c r="AS1564" s="145"/>
    </row>
    <row r="1565" spans="12:45" x14ac:dyDescent="0.25">
      <c r="L1565" s="290"/>
      <c r="AQ1565" s="145"/>
      <c r="AR1565" s="72"/>
      <c r="AS1565" s="145"/>
    </row>
    <row r="1566" spans="12:45" x14ac:dyDescent="0.25">
      <c r="L1566" s="290"/>
      <c r="AQ1566" s="145"/>
      <c r="AR1566" s="72"/>
      <c r="AS1566" s="145"/>
    </row>
    <row r="1567" spans="12:45" x14ac:dyDescent="0.25">
      <c r="L1567" s="290"/>
      <c r="AQ1567" s="145"/>
      <c r="AR1567" s="72"/>
      <c r="AS1567" s="145"/>
    </row>
    <row r="1568" spans="12:45" x14ac:dyDescent="0.25">
      <c r="L1568" s="290"/>
      <c r="AQ1568" s="145"/>
      <c r="AR1568" s="72"/>
      <c r="AS1568" s="145"/>
    </row>
    <row r="1569" spans="12:45" x14ac:dyDescent="0.25">
      <c r="L1569" s="290"/>
      <c r="AQ1569" s="145"/>
      <c r="AR1569" s="72"/>
      <c r="AS1569" s="145"/>
    </row>
    <row r="1570" spans="12:45" x14ac:dyDescent="0.25">
      <c r="L1570" s="290"/>
      <c r="AQ1570" s="145"/>
      <c r="AR1570" s="72"/>
      <c r="AS1570" s="145"/>
    </row>
    <row r="1571" spans="12:45" x14ac:dyDescent="0.25">
      <c r="L1571" s="290"/>
      <c r="AQ1571" s="145"/>
      <c r="AR1571" s="72"/>
      <c r="AS1571" s="145"/>
    </row>
    <row r="1572" spans="12:45" x14ac:dyDescent="0.25">
      <c r="L1572" s="290"/>
      <c r="AQ1572" s="145"/>
      <c r="AR1572" s="72"/>
      <c r="AS1572" s="145"/>
    </row>
    <row r="1573" spans="12:45" x14ac:dyDescent="0.25">
      <c r="L1573" s="290"/>
      <c r="AQ1573" s="145"/>
      <c r="AR1573" s="72"/>
      <c r="AS1573" s="145"/>
    </row>
    <row r="1574" spans="12:45" x14ac:dyDescent="0.25">
      <c r="L1574" s="290"/>
      <c r="AQ1574" s="145"/>
      <c r="AR1574" s="72"/>
      <c r="AS1574" s="145"/>
    </row>
    <row r="1575" spans="12:45" x14ac:dyDescent="0.25">
      <c r="L1575" s="290"/>
      <c r="AQ1575" s="145"/>
      <c r="AR1575" s="72"/>
      <c r="AS1575" s="145"/>
    </row>
    <row r="1576" spans="12:45" x14ac:dyDescent="0.25">
      <c r="L1576" s="290"/>
      <c r="AQ1576" s="145"/>
      <c r="AR1576" s="72"/>
      <c r="AS1576" s="145"/>
    </row>
    <row r="1577" spans="12:45" x14ac:dyDescent="0.25">
      <c r="L1577" s="290"/>
      <c r="AQ1577" s="145"/>
      <c r="AR1577" s="72"/>
      <c r="AS1577" s="145"/>
    </row>
    <row r="1578" spans="12:45" x14ac:dyDescent="0.25">
      <c r="L1578" s="290"/>
      <c r="AQ1578" s="145"/>
      <c r="AR1578" s="72"/>
      <c r="AS1578" s="145"/>
    </row>
    <row r="1579" spans="12:45" x14ac:dyDescent="0.25">
      <c r="L1579" s="290"/>
      <c r="AQ1579" s="145"/>
      <c r="AR1579" s="72"/>
      <c r="AS1579" s="145"/>
    </row>
    <row r="1580" spans="12:45" x14ac:dyDescent="0.25">
      <c r="L1580" s="290"/>
      <c r="AQ1580" s="145"/>
      <c r="AR1580" s="72"/>
      <c r="AS1580" s="145"/>
    </row>
    <row r="1581" spans="12:45" x14ac:dyDescent="0.25">
      <c r="L1581" s="290"/>
      <c r="AQ1581" s="145"/>
      <c r="AR1581" s="72"/>
      <c r="AS1581" s="145"/>
    </row>
    <row r="1582" spans="12:45" x14ac:dyDescent="0.25">
      <c r="L1582" s="290"/>
      <c r="AQ1582" s="145"/>
      <c r="AR1582" s="72"/>
      <c r="AS1582" s="145"/>
    </row>
    <row r="1583" spans="12:45" x14ac:dyDescent="0.25">
      <c r="L1583" s="290"/>
      <c r="AQ1583" s="145"/>
      <c r="AR1583" s="72"/>
      <c r="AS1583" s="145"/>
    </row>
    <row r="1584" spans="12:45" x14ac:dyDescent="0.25">
      <c r="L1584" s="290"/>
      <c r="AQ1584" s="145"/>
      <c r="AR1584" s="72"/>
      <c r="AS1584" s="145"/>
    </row>
    <row r="1585" spans="12:45" x14ac:dyDescent="0.25">
      <c r="L1585" s="290"/>
      <c r="AQ1585" s="145"/>
      <c r="AR1585" s="72"/>
      <c r="AS1585" s="145"/>
    </row>
    <row r="1586" spans="12:45" x14ac:dyDescent="0.25">
      <c r="L1586" s="290"/>
      <c r="AQ1586" s="145"/>
      <c r="AR1586" s="72"/>
      <c r="AS1586" s="145"/>
    </row>
    <row r="1587" spans="12:45" x14ac:dyDescent="0.25">
      <c r="L1587" s="290"/>
      <c r="AQ1587" s="145"/>
      <c r="AR1587" s="72"/>
      <c r="AS1587" s="145"/>
    </row>
    <row r="1588" spans="12:45" x14ac:dyDescent="0.25">
      <c r="L1588" s="290"/>
      <c r="AQ1588" s="145"/>
      <c r="AR1588" s="72"/>
      <c r="AS1588" s="145"/>
    </row>
    <row r="1589" spans="12:45" x14ac:dyDescent="0.25">
      <c r="L1589" s="290"/>
      <c r="AQ1589" s="145"/>
      <c r="AR1589" s="72"/>
      <c r="AS1589" s="145"/>
    </row>
    <row r="1590" spans="12:45" x14ac:dyDescent="0.25">
      <c r="L1590" s="290"/>
      <c r="AQ1590" s="145"/>
      <c r="AR1590" s="72"/>
      <c r="AS1590" s="145"/>
    </row>
    <row r="1591" spans="12:45" x14ac:dyDescent="0.25">
      <c r="L1591" s="290"/>
      <c r="AQ1591" s="145"/>
      <c r="AR1591" s="72"/>
      <c r="AS1591" s="145"/>
    </row>
    <row r="1592" spans="12:45" x14ac:dyDescent="0.25">
      <c r="L1592" s="290"/>
      <c r="AQ1592" s="145"/>
      <c r="AR1592" s="72"/>
      <c r="AS1592" s="145"/>
    </row>
    <row r="1593" spans="12:45" x14ac:dyDescent="0.25">
      <c r="L1593" s="290"/>
      <c r="AQ1593" s="145"/>
      <c r="AR1593" s="72"/>
      <c r="AS1593" s="145"/>
    </row>
    <row r="1594" spans="12:45" x14ac:dyDescent="0.25">
      <c r="L1594" s="290"/>
      <c r="AQ1594" s="145"/>
      <c r="AR1594" s="72"/>
      <c r="AS1594" s="145"/>
    </row>
    <row r="1595" spans="12:45" x14ac:dyDescent="0.25">
      <c r="L1595" s="290"/>
      <c r="AQ1595" s="145"/>
      <c r="AR1595" s="72"/>
      <c r="AS1595" s="145"/>
    </row>
    <row r="1596" spans="12:45" x14ac:dyDescent="0.25">
      <c r="L1596" s="290"/>
      <c r="AQ1596" s="145"/>
      <c r="AR1596" s="72"/>
      <c r="AS1596" s="145"/>
    </row>
    <row r="1597" spans="12:45" x14ac:dyDescent="0.25">
      <c r="L1597" s="290"/>
      <c r="AQ1597" s="145"/>
      <c r="AR1597" s="72"/>
      <c r="AS1597" s="145"/>
    </row>
    <row r="1598" spans="12:45" x14ac:dyDescent="0.25">
      <c r="L1598" s="290"/>
      <c r="AQ1598" s="145"/>
      <c r="AR1598" s="72"/>
      <c r="AS1598" s="145"/>
    </row>
    <row r="1599" spans="12:45" x14ac:dyDescent="0.25">
      <c r="L1599" s="290"/>
      <c r="AQ1599" s="145"/>
      <c r="AR1599" s="72"/>
      <c r="AS1599" s="145"/>
    </row>
    <row r="1600" spans="12:45" x14ac:dyDescent="0.25">
      <c r="L1600" s="290"/>
      <c r="AQ1600" s="145"/>
      <c r="AR1600" s="72"/>
      <c r="AS1600" s="145"/>
    </row>
    <row r="1601" spans="12:45" x14ac:dyDescent="0.25">
      <c r="L1601" s="290"/>
      <c r="AQ1601" s="145"/>
      <c r="AR1601" s="72"/>
      <c r="AS1601" s="145"/>
    </row>
    <row r="1602" spans="12:45" x14ac:dyDescent="0.25">
      <c r="L1602" s="290"/>
      <c r="AQ1602" s="145"/>
      <c r="AR1602" s="72"/>
      <c r="AS1602" s="145"/>
    </row>
    <row r="1603" spans="12:45" x14ac:dyDescent="0.25">
      <c r="L1603" s="290"/>
      <c r="AQ1603" s="145"/>
      <c r="AR1603" s="72"/>
      <c r="AS1603" s="145"/>
    </row>
    <row r="1604" spans="12:45" x14ac:dyDescent="0.25">
      <c r="L1604" s="290"/>
      <c r="AQ1604" s="145"/>
      <c r="AR1604" s="72"/>
      <c r="AS1604" s="145"/>
    </row>
    <row r="1605" spans="12:45" x14ac:dyDescent="0.25">
      <c r="L1605" s="290"/>
      <c r="AQ1605" s="145"/>
      <c r="AR1605" s="72"/>
      <c r="AS1605" s="145"/>
    </row>
    <row r="1606" spans="12:45" x14ac:dyDescent="0.25">
      <c r="L1606" s="290"/>
      <c r="AQ1606" s="145"/>
      <c r="AR1606" s="72"/>
      <c r="AS1606" s="145"/>
    </row>
    <row r="1607" spans="12:45" x14ac:dyDescent="0.25">
      <c r="L1607" s="290"/>
      <c r="AQ1607" s="145"/>
      <c r="AR1607" s="72"/>
      <c r="AS1607" s="145"/>
    </row>
    <row r="1608" spans="12:45" x14ac:dyDescent="0.25">
      <c r="L1608" s="290"/>
      <c r="AQ1608" s="145"/>
      <c r="AR1608" s="72"/>
      <c r="AS1608" s="145"/>
    </row>
    <row r="1609" spans="12:45" x14ac:dyDescent="0.25">
      <c r="L1609" s="290"/>
      <c r="AQ1609" s="145"/>
      <c r="AR1609" s="72"/>
      <c r="AS1609" s="145"/>
    </row>
    <row r="1610" spans="12:45" x14ac:dyDescent="0.25">
      <c r="L1610" s="290"/>
      <c r="AQ1610" s="145"/>
      <c r="AR1610" s="72"/>
      <c r="AS1610" s="145"/>
    </row>
    <row r="1611" spans="12:45" x14ac:dyDescent="0.25">
      <c r="L1611" s="290"/>
      <c r="AQ1611" s="145"/>
      <c r="AR1611" s="72"/>
      <c r="AS1611" s="145"/>
    </row>
    <row r="1612" spans="12:45" x14ac:dyDescent="0.25">
      <c r="L1612" s="290"/>
      <c r="AQ1612" s="145"/>
      <c r="AR1612" s="72"/>
      <c r="AS1612" s="145"/>
    </row>
    <row r="1613" spans="12:45" x14ac:dyDescent="0.25">
      <c r="L1613" s="290"/>
      <c r="AQ1613" s="145"/>
      <c r="AR1613" s="72"/>
      <c r="AS1613" s="145"/>
    </row>
    <row r="1614" spans="12:45" x14ac:dyDescent="0.25">
      <c r="L1614" s="290"/>
      <c r="AQ1614" s="145"/>
      <c r="AR1614" s="72"/>
      <c r="AS1614" s="145"/>
    </row>
    <row r="1615" spans="12:45" x14ac:dyDescent="0.25">
      <c r="L1615" s="290"/>
      <c r="AQ1615" s="145"/>
      <c r="AR1615" s="72"/>
      <c r="AS1615" s="145"/>
    </row>
    <row r="1616" spans="12:45" x14ac:dyDescent="0.25">
      <c r="L1616" s="290"/>
      <c r="AQ1616" s="145"/>
      <c r="AR1616" s="72"/>
      <c r="AS1616" s="145"/>
    </row>
    <row r="1617" spans="12:45" x14ac:dyDescent="0.25">
      <c r="L1617" s="290"/>
      <c r="AQ1617" s="145"/>
      <c r="AR1617" s="72"/>
      <c r="AS1617" s="145"/>
    </row>
    <row r="1618" spans="12:45" x14ac:dyDescent="0.25">
      <c r="L1618" s="290"/>
      <c r="AQ1618" s="145"/>
      <c r="AR1618" s="72"/>
      <c r="AS1618" s="145"/>
    </row>
    <row r="1619" spans="12:45" x14ac:dyDescent="0.25">
      <c r="L1619" s="290"/>
      <c r="AQ1619" s="145"/>
      <c r="AR1619" s="72"/>
      <c r="AS1619" s="145"/>
    </row>
    <row r="1620" spans="12:45" x14ac:dyDescent="0.25">
      <c r="L1620" s="290"/>
      <c r="AQ1620" s="145"/>
      <c r="AR1620" s="72"/>
      <c r="AS1620" s="145"/>
    </row>
    <row r="1621" spans="12:45" x14ac:dyDescent="0.25">
      <c r="L1621" s="290"/>
      <c r="AQ1621" s="145"/>
      <c r="AR1621" s="72"/>
      <c r="AS1621" s="145"/>
    </row>
    <row r="1622" spans="12:45" x14ac:dyDescent="0.25">
      <c r="L1622" s="290"/>
      <c r="AQ1622" s="145"/>
      <c r="AR1622" s="72"/>
      <c r="AS1622" s="145"/>
    </row>
    <row r="1623" spans="12:45" x14ac:dyDescent="0.25">
      <c r="L1623" s="290"/>
      <c r="AQ1623" s="145"/>
      <c r="AR1623" s="72"/>
      <c r="AS1623" s="145"/>
    </row>
    <row r="1624" spans="12:45" x14ac:dyDescent="0.25">
      <c r="L1624" s="290"/>
      <c r="AQ1624" s="145"/>
      <c r="AR1624" s="72"/>
      <c r="AS1624" s="145"/>
    </row>
    <row r="1625" spans="12:45" x14ac:dyDescent="0.25">
      <c r="L1625" s="290"/>
      <c r="AQ1625" s="145"/>
      <c r="AR1625" s="72"/>
      <c r="AS1625" s="145"/>
    </row>
    <row r="1626" spans="12:45" x14ac:dyDescent="0.25">
      <c r="L1626" s="290"/>
      <c r="AQ1626" s="145"/>
      <c r="AR1626" s="72"/>
      <c r="AS1626" s="145"/>
    </row>
    <row r="1627" spans="12:45" x14ac:dyDescent="0.25">
      <c r="L1627" s="290"/>
      <c r="AQ1627" s="145"/>
      <c r="AR1627" s="72"/>
      <c r="AS1627" s="145"/>
    </row>
    <row r="1628" spans="12:45" x14ac:dyDescent="0.25">
      <c r="L1628" s="290"/>
      <c r="AQ1628" s="145"/>
      <c r="AR1628" s="72"/>
      <c r="AS1628" s="145"/>
    </row>
    <row r="1629" spans="12:45" x14ac:dyDescent="0.25">
      <c r="L1629" s="290"/>
      <c r="AQ1629" s="145"/>
      <c r="AR1629" s="72"/>
      <c r="AS1629" s="145"/>
    </row>
    <row r="1630" spans="12:45" x14ac:dyDescent="0.25">
      <c r="L1630" s="290"/>
      <c r="AQ1630" s="145"/>
      <c r="AR1630" s="72"/>
      <c r="AS1630" s="145"/>
    </row>
    <row r="1631" spans="12:45" x14ac:dyDescent="0.25">
      <c r="L1631" s="290"/>
      <c r="AQ1631" s="145"/>
      <c r="AR1631" s="72"/>
      <c r="AS1631" s="145"/>
    </row>
    <row r="1632" spans="12:45" x14ac:dyDescent="0.25">
      <c r="L1632" s="290"/>
      <c r="AQ1632" s="145"/>
      <c r="AR1632" s="72"/>
      <c r="AS1632" s="145"/>
    </row>
    <row r="1633" spans="12:45" x14ac:dyDescent="0.25">
      <c r="L1633" s="290"/>
      <c r="AQ1633" s="145"/>
      <c r="AR1633" s="72"/>
      <c r="AS1633" s="145"/>
    </row>
    <row r="1634" spans="12:45" x14ac:dyDescent="0.25">
      <c r="L1634" s="290"/>
      <c r="AQ1634" s="145"/>
      <c r="AR1634" s="72"/>
      <c r="AS1634" s="145"/>
    </row>
    <row r="1635" spans="12:45" x14ac:dyDescent="0.25">
      <c r="L1635" s="290"/>
      <c r="AQ1635" s="145"/>
      <c r="AR1635" s="72"/>
      <c r="AS1635" s="145"/>
    </row>
    <row r="1636" spans="12:45" x14ac:dyDescent="0.25">
      <c r="L1636" s="290"/>
      <c r="AQ1636" s="145"/>
      <c r="AR1636" s="72"/>
      <c r="AS1636" s="145"/>
    </row>
    <row r="1637" spans="12:45" x14ac:dyDescent="0.25">
      <c r="L1637" s="290"/>
      <c r="AQ1637" s="145"/>
      <c r="AR1637" s="72"/>
      <c r="AS1637" s="145"/>
    </row>
    <row r="1638" spans="12:45" x14ac:dyDescent="0.25">
      <c r="L1638" s="290"/>
      <c r="AQ1638" s="145"/>
      <c r="AR1638" s="72"/>
      <c r="AS1638" s="145"/>
    </row>
    <row r="1639" spans="12:45" x14ac:dyDescent="0.25">
      <c r="L1639" s="290"/>
      <c r="AQ1639" s="145"/>
      <c r="AR1639" s="72"/>
      <c r="AS1639" s="145"/>
    </row>
    <row r="1640" spans="12:45" x14ac:dyDescent="0.25">
      <c r="L1640" s="290"/>
      <c r="AQ1640" s="145"/>
      <c r="AR1640" s="72"/>
      <c r="AS1640" s="145"/>
    </row>
    <row r="1641" spans="12:45" x14ac:dyDescent="0.25">
      <c r="L1641" s="290"/>
      <c r="AQ1641" s="145"/>
      <c r="AR1641" s="72"/>
      <c r="AS1641" s="145"/>
    </row>
    <row r="1642" spans="12:45" x14ac:dyDescent="0.25">
      <c r="L1642" s="290"/>
      <c r="AQ1642" s="145"/>
      <c r="AR1642" s="72"/>
      <c r="AS1642" s="145"/>
    </row>
    <row r="1643" spans="12:45" x14ac:dyDescent="0.25">
      <c r="L1643" s="290"/>
      <c r="AQ1643" s="145"/>
      <c r="AR1643" s="72"/>
      <c r="AS1643" s="145"/>
    </row>
    <row r="1644" spans="12:45" x14ac:dyDescent="0.25">
      <c r="L1644" s="290"/>
      <c r="AQ1644" s="145"/>
      <c r="AR1644" s="72"/>
      <c r="AS1644" s="145"/>
    </row>
    <row r="1645" spans="12:45" x14ac:dyDescent="0.25">
      <c r="L1645" s="290"/>
      <c r="AQ1645" s="145"/>
      <c r="AR1645" s="72"/>
      <c r="AS1645" s="145"/>
    </row>
    <row r="1646" spans="12:45" x14ac:dyDescent="0.25">
      <c r="L1646" s="290"/>
      <c r="AQ1646" s="145"/>
      <c r="AR1646" s="72"/>
      <c r="AS1646" s="145"/>
    </row>
    <row r="1647" spans="12:45" x14ac:dyDescent="0.25">
      <c r="L1647" s="290"/>
      <c r="AQ1647" s="145"/>
      <c r="AR1647" s="72"/>
      <c r="AS1647" s="145"/>
    </row>
    <row r="1648" spans="12:45" x14ac:dyDescent="0.25">
      <c r="L1648" s="290"/>
      <c r="AQ1648" s="145"/>
      <c r="AR1648" s="72"/>
      <c r="AS1648" s="145"/>
    </row>
    <row r="1649" spans="12:45" x14ac:dyDescent="0.25">
      <c r="L1649" s="290"/>
      <c r="AQ1649" s="145"/>
      <c r="AR1649" s="72"/>
      <c r="AS1649" s="145"/>
    </row>
    <row r="1650" spans="12:45" x14ac:dyDescent="0.25">
      <c r="L1650" s="290"/>
      <c r="AQ1650" s="145"/>
      <c r="AR1650" s="72"/>
      <c r="AS1650" s="145"/>
    </row>
    <row r="1651" spans="12:45" x14ac:dyDescent="0.25">
      <c r="L1651" s="290"/>
      <c r="AQ1651" s="145"/>
      <c r="AR1651" s="72"/>
      <c r="AS1651" s="145"/>
    </row>
    <row r="1652" spans="12:45" x14ac:dyDescent="0.25">
      <c r="L1652" s="290"/>
      <c r="AQ1652" s="145"/>
      <c r="AR1652" s="72"/>
      <c r="AS1652" s="145"/>
    </row>
    <row r="1653" spans="12:45" x14ac:dyDescent="0.25">
      <c r="L1653" s="290"/>
      <c r="AQ1653" s="145"/>
      <c r="AR1653" s="72"/>
      <c r="AS1653" s="145"/>
    </row>
    <row r="1654" spans="12:45" x14ac:dyDescent="0.25">
      <c r="L1654" s="290"/>
      <c r="AQ1654" s="145"/>
      <c r="AR1654" s="72"/>
      <c r="AS1654" s="145"/>
    </row>
    <row r="1655" spans="12:45" x14ac:dyDescent="0.25">
      <c r="L1655" s="290"/>
      <c r="AQ1655" s="145"/>
      <c r="AR1655" s="72"/>
      <c r="AS1655" s="145"/>
    </row>
    <row r="1656" spans="12:45" x14ac:dyDescent="0.25">
      <c r="L1656" s="290"/>
      <c r="AQ1656" s="145"/>
      <c r="AR1656" s="72"/>
      <c r="AS1656" s="145"/>
    </row>
    <row r="1657" spans="12:45" x14ac:dyDescent="0.25">
      <c r="L1657" s="290"/>
      <c r="AQ1657" s="145"/>
      <c r="AR1657" s="72"/>
      <c r="AS1657" s="145"/>
    </row>
    <row r="1658" spans="12:45" x14ac:dyDescent="0.25">
      <c r="L1658" s="290"/>
      <c r="AQ1658" s="145"/>
      <c r="AR1658" s="72"/>
      <c r="AS1658" s="145"/>
    </row>
    <row r="1659" spans="12:45" x14ac:dyDescent="0.25">
      <c r="L1659" s="290"/>
      <c r="AQ1659" s="145"/>
      <c r="AR1659" s="72"/>
      <c r="AS1659" s="145"/>
    </row>
    <row r="1660" spans="12:45" x14ac:dyDescent="0.25">
      <c r="L1660" s="290"/>
      <c r="AQ1660" s="145"/>
      <c r="AR1660" s="72"/>
      <c r="AS1660" s="145"/>
    </row>
    <row r="1661" spans="12:45" x14ac:dyDescent="0.25">
      <c r="L1661" s="290"/>
      <c r="AQ1661" s="145"/>
      <c r="AR1661" s="72"/>
      <c r="AS1661" s="145"/>
    </row>
    <row r="1662" spans="12:45" x14ac:dyDescent="0.25">
      <c r="L1662" s="290"/>
      <c r="AQ1662" s="145"/>
      <c r="AR1662" s="72"/>
      <c r="AS1662" s="145"/>
    </row>
    <row r="1663" spans="12:45" x14ac:dyDescent="0.25">
      <c r="L1663" s="290"/>
      <c r="AQ1663" s="145"/>
      <c r="AR1663" s="72"/>
      <c r="AS1663" s="145"/>
    </row>
    <row r="1664" spans="12:45" x14ac:dyDescent="0.25">
      <c r="L1664" s="290"/>
      <c r="AQ1664" s="145"/>
      <c r="AR1664" s="72"/>
      <c r="AS1664" s="145"/>
    </row>
    <row r="1665" spans="12:45" x14ac:dyDescent="0.25">
      <c r="L1665" s="290"/>
      <c r="AQ1665" s="145"/>
      <c r="AR1665" s="72"/>
      <c r="AS1665" s="145"/>
    </row>
    <row r="1666" spans="12:45" x14ac:dyDescent="0.25">
      <c r="L1666" s="290"/>
      <c r="AQ1666" s="145"/>
      <c r="AR1666" s="72"/>
      <c r="AS1666" s="145"/>
    </row>
    <row r="1667" spans="12:45" x14ac:dyDescent="0.25">
      <c r="L1667" s="290"/>
      <c r="AQ1667" s="145"/>
      <c r="AR1667" s="72"/>
      <c r="AS1667" s="145"/>
    </row>
    <row r="1668" spans="12:45" x14ac:dyDescent="0.25">
      <c r="L1668" s="290"/>
      <c r="AQ1668" s="145"/>
      <c r="AR1668" s="72"/>
      <c r="AS1668" s="145"/>
    </row>
    <row r="1669" spans="12:45" x14ac:dyDescent="0.25">
      <c r="L1669" s="290"/>
      <c r="AQ1669" s="145"/>
      <c r="AR1669" s="72"/>
      <c r="AS1669" s="145"/>
    </row>
    <row r="1670" spans="12:45" x14ac:dyDescent="0.25">
      <c r="L1670" s="290"/>
      <c r="AQ1670" s="145"/>
      <c r="AR1670" s="72"/>
      <c r="AS1670" s="145"/>
    </row>
    <row r="1671" spans="12:45" x14ac:dyDescent="0.25">
      <c r="L1671" s="290"/>
      <c r="AQ1671" s="145"/>
      <c r="AR1671" s="72"/>
      <c r="AS1671" s="145"/>
    </row>
    <row r="1672" spans="12:45" x14ac:dyDescent="0.25">
      <c r="L1672" s="290"/>
      <c r="AQ1672" s="145"/>
      <c r="AR1672" s="72"/>
      <c r="AS1672" s="145"/>
    </row>
    <row r="1673" spans="12:45" x14ac:dyDescent="0.25">
      <c r="L1673" s="290"/>
      <c r="AQ1673" s="145"/>
      <c r="AR1673" s="72"/>
      <c r="AS1673" s="145"/>
    </row>
    <row r="1674" spans="12:45" x14ac:dyDescent="0.25">
      <c r="L1674" s="290"/>
      <c r="AQ1674" s="145"/>
      <c r="AR1674" s="72"/>
      <c r="AS1674" s="145"/>
    </row>
    <row r="1675" spans="12:45" x14ac:dyDescent="0.25">
      <c r="L1675" s="290"/>
      <c r="AQ1675" s="145"/>
      <c r="AR1675" s="72"/>
      <c r="AS1675" s="145"/>
    </row>
    <row r="1676" spans="12:45" x14ac:dyDescent="0.25">
      <c r="L1676" s="290"/>
      <c r="AQ1676" s="145"/>
      <c r="AR1676" s="72"/>
      <c r="AS1676" s="145"/>
    </row>
    <row r="1677" spans="12:45" x14ac:dyDescent="0.25">
      <c r="L1677" s="290"/>
      <c r="AQ1677" s="145"/>
      <c r="AR1677" s="72"/>
      <c r="AS1677" s="145"/>
    </row>
    <row r="1678" spans="12:45" x14ac:dyDescent="0.25">
      <c r="L1678" s="290"/>
      <c r="AQ1678" s="145"/>
      <c r="AR1678" s="72"/>
      <c r="AS1678" s="145"/>
    </row>
    <row r="1679" spans="12:45" x14ac:dyDescent="0.25">
      <c r="L1679" s="290"/>
      <c r="AQ1679" s="145"/>
      <c r="AR1679" s="72"/>
      <c r="AS1679" s="145"/>
    </row>
    <row r="1680" spans="12:45" x14ac:dyDescent="0.25">
      <c r="L1680" s="290"/>
      <c r="AQ1680" s="145"/>
      <c r="AR1680" s="72"/>
      <c r="AS1680" s="145"/>
    </row>
    <row r="1681" spans="12:45" x14ac:dyDescent="0.25">
      <c r="L1681" s="290"/>
      <c r="AQ1681" s="145"/>
      <c r="AR1681" s="72"/>
      <c r="AS1681" s="145"/>
    </row>
    <row r="1682" spans="12:45" x14ac:dyDescent="0.25">
      <c r="L1682" s="290"/>
      <c r="AQ1682" s="145"/>
      <c r="AR1682" s="72"/>
      <c r="AS1682" s="145"/>
    </row>
    <row r="1683" spans="12:45" x14ac:dyDescent="0.25">
      <c r="L1683" s="290"/>
      <c r="AQ1683" s="145"/>
      <c r="AR1683" s="72"/>
      <c r="AS1683" s="145"/>
    </row>
    <row r="1684" spans="12:45" x14ac:dyDescent="0.25">
      <c r="L1684" s="290"/>
      <c r="AQ1684" s="145"/>
      <c r="AR1684" s="72"/>
      <c r="AS1684" s="145"/>
    </row>
    <row r="1685" spans="12:45" x14ac:dyDescent="0.25">
      <c r="L1685" s="290"/>
      <c r="AQ1685" s="145"/>
      <c r="AR1685" s="72"/>
      <c r="AS1685" s="145"/>
    </row>
    <row r="1686" spans="12:45" x14ac:dyDescent="0.25">
      <c r="L1686" s="290"/>
      <c r="AQ1686" s="145"/>
      <c r="AR1686" s="72"/>
      <c r="AS1686" s="145"/>
    </row>
    <row r="1687" spans="12:45" x14ac:dyDescent="0.25">
      <c r="L1687" s="290"/>
      <c r="AQ1687" s="145"/>
      <c r="AR1687" s="72"/>
      <c r="AS1687" s="145"/>
    </row>
    <row r="1688" spans="12:45" x14ac:dyDescent="0.25">
      <c r="L1688" s="290"/>
      <c r="AQ1688" s="145"/>
      <c r="AR1688" s="72"/>
      <c r="AS1688" s="145"/>
    </row>
    <row r="1689" spans="12:45" x14ac:dyDescent="0.25">
      <c r="L1689" s="290"/>
      <c r="AQ1689" s="145"/>
      <c r="AR1689" s="72"/>
      <c r="AS1689" s="145"/>
    </row>
    <row r="1690" spans="12:45" x14ac:dyDescent="0.25">
      <c r="L1690" s="290"/>
      <c r="AQ1690" s="145"/>
      <c r="AR1690" s="72"/>
      <c r="AS1690" s="145"/>
    </row>
    <row r="1691" spans="12:45" x14ac:dyDescent="0.25">
      <c r="L1691" s="290"/>
      <c r="AQ1691" s="145"/>
      <c r="AR1691" s="72"/>
      <c r="AS1691" s="145"/>
    </row>
    <row r="1692" spans="12:45" x14ac:dyDescent="0.25">
      <c r="L1692" s="290"/>
      <c r="AQ1692" s="145"/>
      <c r="AR1692" s="72"/>
      <c r="AS1692" s="145"/>
    </row>
    <row r="1693" spans="12:45" x14ac:dyDescent="0.25">
      <c r="L1693" s="290"/>
      <c r="AQ1693" s="145"/>
      <c r="AR1693" s="72"/>
      <c r="AS1693" s="145"/>
    </row>
    <row r="1694" spans="12:45" x14ac:dyDescent="0.25">
      <c r="L1694" s="290"/>
      <c r="AQ1694" s="145"/>
      <c r="AR1694" s="72"/>
      <c r="AS1694" s="145"/>
    </row>
    <row r="1695" spans="12:45" x14ac:dyDescent="0.25">
      <c r="L1695" s="290"/>
      <c r="AQ1695" s="145"/>
      <c r="AR1695" s="72"/>
      <c r="AS1695" s="145"/>
    </row>
    <row r="1696" spans="12:45" x14ac:dyDescent="0.25">
      <c r="L1696" s="290"/>
      <c r="AQ1696" s="145"/>
      <c r="AR1696" s="72"/>
      <c r="AS1696" s="145"/>
    </row>
    <row r="1697" spans="12:45" x14ac:dyDescent="0.25">
      <c r="L1697" s="290"/>
      <c r="AQ1697" s="145"/>
      <c r="AR1697" s="72"/>
      <c r="AS1697" s="145"/>
    </row>
    <row r="1698" spans="12:45" x14ac:dyDescent="0.25">
      <c r="L1698" s="290"/>
      <c r="AQ1698" s="145"/>
      <c r="AR1698" s="72"/>
      <c r="AS1698" s="145"/>
    </row>
    <row r="1699" spans="12:45" x14ac:dyDescent="0.25">
      <c r="L1699" s="290"/>
      <c r="AQ1699" s="145"/>
      <c r="AR1699" s="72"/>
      <c r="AS1699" s="145"/>
    </row>
    <row r="1700" spans="12:45" x14ac:dyDescent="0.25">
      <c r="L1700" s="290"/>
      <c r="AQ1700" s="145"/>
      <c r="AR1700" s="72"/>
      <c r="AS1700" s="145"/>
    </row>
    <row r="1701" spans="12:45" x14ac:dyDescent="0.25">
      <c r="L1701" s="290"/>
      <c r="AQ1701" s="145"/>
      <c r="AR1701" s="72"/>
      <c r="AS1701" s="145"/>
    </row>
    <row r="1702" spans="12:45" x14ac:dyDescent="0.25">
      <c r="L1702" s="290"/>
      <c r="AQ1702" s="145"/>
      <c r="AR1702" s="72"/>
      <c r="AS1702" s="145"/>
    </row>
    <row r="1703" spans="12:45" x14ac:dyDescent="0.25">
      <c r="L1703" s="290"/>
      <c r="AQ1703" s="145"/>
      <c r="AR1703" s="72"/>
      <c r="AS1703" s="145"/>
    </row>
    <row r="1704" spans="12:45" x14ac:dyDescent="0.25">
      <c r="L1704" s="290"/>
      <c r="AQ1704" s="145"/>
      <c r="AR1704" s="72"/>
      <c r="AS1704" s="145"/>
    </row>
    <row r="1705" spans="12:45" x14ac:dyDescent="0.25">
      <c r="L1705" s="290"/>
      <c r="AQ1705" s="145"/>
      <c r="AR1705" s="72"/>
      <c r="AS1705" s="145"/>
    </row>
    <row r="1706" spans="12:45" x14ac:dyDescent="0.25">
      <c r="L1706" s="290"/>
      <c r="AQ1706" s="145"/>
      <c r="AR1706" s="72"/>
      <c r="AS1706" s="145"/>
    </row>
    <row r="1707" spans="12:45" x14ac:dyDescent="0.25">
      <c r="L1707" s="290"/>
      <c r="AQ1707" s="145"/>
      <c r="AR1707" s="72"/>
      <c r="AS1707" s="145"/>
    </row>
    <row r="1708" spans="12:45" x14ac:dyDescent="0.25">
      <c r="L1708" s="290"/>
      <c r="AQ1708" s="145"/>
      <c r="AR1708" s="72"/>
      <c r="AS1708" s="145"/>
    </row>
    <row r="1709" spans="12:45" x14ac:dyDescent="0.25">
      <c r="L1709" s="290"/>
      <c r="AQ1709" s="145"/>
      <c r="AR1709" s="72"/>
      <c r="AS1709" s="145"/>
    </row>
    <row r="1710" spans="12:45" x14ac:dyDescent="0.25">
      <c r="L1710" s="290"/>
      <c r="AQ1710" s="145"/>
      <c r="AR1710" s="72"/>
      <c r="AS1710" s="145"/>
    </row>
    <row r="1711" spans="12:45" x14ac:dyDescent="0.25">
      <c r="L1711" s="290"/>
      <c r="AQ1711" s="145"/>
      <c r="AR1711" s="72"/>
      <c r="AS1711" s="145"/>
    </row>
    <row r="1712" spans="12:45" x14ac:dyDescent="0.25">
      <c r="L1712" s="290"/>
      <c r="AQ1712" s="145"/>
      <c r="AR1712" s="72"/>
      <c r="AS1712" s="145"/>
    </row>
    <row r="1713" spans="12:45" x14ac:dyDescent="0.25">
      <c r="L1713" s="290"/>
      <c r="AQ1713" s="145"/>
      <c r="AR1713" s="72"/>
      <c r="AS1713" s="145"/>
    </row>
    <row r="1714" spans="12:45" x14ac:dyDescent="0.25">
      <c r="L1714" s="290"/>
      <c r="AQ1714" s="145"/>
      <c r="AR1714" s="72"/>
      <c r="AS1714" s="145"/>
    </row>
    <row r="1715" spans="12:45" x14ac:dyDescent="0.25">
      <c r="L1715" s="290"/>
      <c r="AQ1715" s="145"/>
      <c r="AR1715" s="72"/>
      <c r="AS1715" s="145"/>
    </row>
    <row r="1716" spans="12:45" x14ac:dyDescent="0.25">
      <c r="L1716" s="290"/>
      <c r="AQ1716" s="145"/>
      <c r="AR1716" s="72"/>
      <c r="AS1716" s="145"/>
    </row>
    <row r="1717" spans="12:45" x14ac:dyDescent="0.25">
      <c r="L1717" s="290"/>
      <c r="AQ1717" s="145"/>
      <c r="AR1717" s="72"/>
      <c r="AS1717" s="145"/>
    </row>
    <row r="1718" spans="12:45" x14ac:dyDescent="0.25">
      <c r="L1718" s="290"/>
      <c r="AQ1718" s="145"/>
      <c r="AR1718" s="72"/>
      <c r="AS1718" s="145"/>
    </row>
    <row r="1719" spans="12:45" x14ac:dyDescent="0.25">
      <c r="L1719" s="290"/>
      <c r="AQ1719" s="145"/>
      <c r="AR1719" s="72"/>
      <c r="AS1719" s="145"/>
    </row>
    <row r="1720" spans="12:45" x14ac:dyDescent="0.25">
      <c r="L1720" s="290"/>
      <c r="AQ1720" s="145"/>
      <c r="AR1720" s="72"/>
      <c r="AS1720" s="145"/>
    </row>
    <row r="1721" spans="12:45" x14ac:dyDescent="0.25">
      <c r="L1721" s="290"/>
      <c r="AQ1721" s="145"/>
      <c r="AR1721" s="72"/>
      <c r="AS1721" s="145"/>
    </row>
    <row r="1722" spans="12:45" x14ac:dyDescent="0.25">
      <c r="L1722" s="290"/>
      <c r="AQ1722" s="145"/>
      <c r="AR1722" s="72"/>
      <c r="AS1722" s="145"/>
    </row>
    <row r="1723" spans="12:45" x14ac:dyDescent="0.25">
      <c r="L1723" s="290"/>
      <c r="AQ1723" s="145"/>
      <c r="AR1723" s="72"/>
      <c r="AS1723" s="145"/>
    </row>
    <row r="1724" spans="12:45" x14ac:dyDescent="0.25">
      <c r="L1724" s="290"/>
      <c r="AQ1724" s="145"/>
      <c r="AR1724" s="72"/>
      <c r="AS1724" s="145"/>
    </row>
    <row r="1725" spans="12:45" x14ac:dyDescent="0.25">
      <c r="L1725" s="290"/>
      <c r="AQ1725" s="145"/>
      <c r="AR1725" s="72"/>
      <c r="AS1725" s="145"/>
    </row>
    <row r="1726" spans="12:45" x14ac:dyDescent="0.25">
      <c r="L1726" s="290"/>
      <c r="AQ1726" s="145"/>
      <c r="AR1726" s="72"/>
      <c r="AS1726" s="145"/>
    </row>
    <row r="1727" spans="12:45" x14ac:dyDescent="0.25">
      <c r="L1727" s="290"/>
      <c r="AQ1727" s="145"/>
      <c r="AR1727" s="72"/>
      <c r="AS1727" s="145"/>
    </row>
    <row r="1728" spans="12:45" x14ac:dyDescent="0.25">
      <c r="L1728" s="290"/>
      <c r="AQ1728" s="145"/>
      <c r="AR1728" s="72"/>
      <c r="AS1728" s="145"/>
    </row>
    <row r="1729" spans="12:45" x14ac:dyDescent="0.25">
      <c r="L1729" s="290"/>
      <c r="AQ1729" s="145"/>
      <c r="AR1729" s="72"/>
      <c r="AS1729" s="145"/>
    </row>
    <row r="1730" spans="12:45" x14ac:dyDescent="0.25">
      <c r="L1730" s="290"/>
      <c r="AQ1730" s="145"/>
      <c r="AR1730" s="72"/>
      <c r="AS1730" s="145"/>
    </row>
    <row r="1731" spans="12:45" x14ac:dyDescent="0.25">
      <c r="L1731" s="290"/>
      <c r="AQ1731" s="145"/>
      <c r="AR1731" s="72"/>
      <c r="AS1731" s="145"/>
    </row>
    <row r="1732" spans="12:45" x14ac:dyDescent="0.25">
      <c r="L1732" s="290"/>
      <c r="AQ1732" s="145"/>
      <c r="AR1732" s="72"/>
      <c r="AS1732" s="145"/>
    </row>
    <row r="1733" spans="12:45" x14ac:dyDescent="0.25">
      <c r="L1733" s="290"/>
      <c r="AQ1733" s="145"/>
      <c r="AR1733" s="72"/>
      <c r="AS1733" s="145"/>
    </row>
    <row r="1734" spans="12:45" x14ac:dyDescent="0.25">
      <c r="L1734" s="290"/>
      <c r="AQ1734" s="145"/>
      <c r="AR1734" s="72"/>
      <c r="AS1734" s="145"/>
    </row>
    <row r="1735" spans="12:45" x14ac:dyDescent="0.25">
      <c r="L1735" s="290"/>
      <c r="AQ1735" s="145"/>
      <c r="AR1735" s="72"/>
      <c r="AS1735" s="145"/>
    </row>
    <row r="1736" spans="12:45" x14ac:dyDescent="0.25">
      <c r="L1736" s="290"/>
      <c r="AQ1736" s="145"/>
      <c r="AR1736" s="72"/>
      <c r="AS1736" s="145"/>
    </row>
    <row r="1737" spans="12:45" x14ac:dyDescent="0.25">
      <c r="L1737" s="290"/>
      <c r="AQ1737" s="145"/>
      <c r="AR1737" s="72"/>
      <c r="AS1737" s="145"/>
    </row>
    <row r="1738" spans="12:45" x14ac:dyDescent="0.25">
      <c r="L1738" s="290"/>
      <c r="AQ1738" s="145"/>
      <c r="AR1738" s="72"/>
      <c r="AS1738" s="145"/>
    </row>
    <row r="1739" spans="12:45" x14ac:dyDescent="0.25">
      <c r="L1739" s="290"/>
      <c r="AQ1739" s="145"/>
      <c r="AR1739" s="72"/>
      <c r="AS1739" s="145"/>
    </row>
    <row r="1740" spans="12:45" x14ac:dyDescent="0.25">
      <c r="L1740" s="290"/>
      <c r="AQ1740" s="145"/>
      <c r="AR1740" s="72"/>
      <c r="AS1740" s="145"/>
    </row>
    <row r="1741" spans="12:45" x14ac:dyDescent="0.25">
      <c r="L1741" s="290"/>
      <c r="AQ1741" s="145"/>
      <c r="AR1741" s="72"/>
      <c r="AS1741" s="145"/>
    </row>
    <row r="1742" spans="12:45" x14ac:dyDescent="0.25">
      <c r="L1742" s="290"/>
      <c r="AQ1742" s="145"/>
      <c r="AR1742" s="72"/>
      <c r="AS1742" s="145"/>
    </row>
    <row r="1743" spans="12:45" x14ac:dyDescent="0.25">
      <c r="L1743" s="290"/>
      <c r="AQ1743" s="145"/>
      <c r="AR1743" s="72"/>
      <c r="AS1743" s="145"/>
    </row>
    <row r="1744" spans="12:45" x14ac:dyDescent="0.25">
      <c r="L1744" s="290"/>
      <c r="AQ1744" s="145"/>
      <c r="AR1744" s="72"/>
      <c r="AS1744" s="145"/>
    </row>
    <row r="1745" spans="12:45" x14ac:dyDescent="0.25">
      <c r="L1745" s="290"/>
      <c r="AQ1745" s="145"/>
      <c r="AR1745" s="72"/>
      <c r="AS1745" s="145"/>
    </row>
    <row r="1746" spans="12:45" x14ac:dyDescent="0.25">
      <c r="L1746" s="290"/>
      <c r="AQ1746" s="145"/>
      <c r="AR1746" s="72"/>
      <c r="AS1746" s="145"/>
    </row>
    <row r="1747" spans="12:45" x14ac:dyDescent="0.25">
      <c r="L1747" s="290"/>
      <c r="AQ1747" s="145"/>
      <c r="AR1747" s="72"/>
      <c r="AS1747" s="145"/>
    </row>
    <row r="1748" spans="12:45" x14ac:dyDescent="0.25">
      <c r="L1748" s="290"/>
      <c r="AQ1748" s="145"/>
      <c r="AR1748" s="72"/>
      <c r="AS1748" s="145"/>
    </row>
    <row r="1749" spans="12:45" x14ac:dyDescent="0.25">
      <c r="L1749" s="290"/>
      <c r="AQ1749" s="145"/>
      <c r="AR1749" s="72"/>
      <c r="AS1749" s="145"/>
    </row>
    <row r="1750" spans="12:45" x14ac:dyDescent="0.25">
      <c r="L1750" s="290"/>
      <c r="AQ1750" s="145"/>
      <c r="AR1750" s="72"/>
      <c r="AS1750" s="145"/>
    </row>
    <row r="1751" spans="12:45" x14ac:dyDescent="0.25">
      <c r="L1751" s="290"/>
      <c r="AQ1751" s="145"/>
      <c r="AR1751" s="72"/>
      <c r="AS1751" s="145"/>
    </row>
    <row r="1752" spans="12:45" x14ac:dyDescent="0.25">
      <c r="L1752" s="290"/>
      <c r="AQ1752" s="145"/>
      <c r="AR1752" s="72"/>
      <c r="AS1752" s="145"/>
    </row>
    <row r="1753" spans="12:45" x14ac:dyDescent="0.25">
      <c r="L1753" s="290"/>
      <c r="AQ1753" s="145"/>
      <c r="AR1753" s="72"/>
      <c r="AS1753" s="145"/>
    </row>
    <row r="1754" spans="12:45" x14ac:dyDescent="0.25">
      <c r="L1754" s="290"/>
      <c r="AQ1754" s="145"/>
      <c r="AR1754" s="72"/>
      <c r="AS1754" s="145"/>
    </row>
    <row r="1755" spans="12:45" x14ac:dyDescent="0.25">
      <c r="L1755" s="290"/>
      <c r="AQ1755" s="145"/>
      <c r="AR1755" s="72"/>
      <c r="AS1755" s="145"/>
    </row>
    <row r="1756" spans="12:45" x14ac:dyDescent="0.25">
      <c r="L1756" s="290"/>
      <c r="AQ1756" s="145"/>
      <c r="AR1756" s="72"/>
      <c r="AS1756" s="145"/>
    </row>
    <row r="1757" spans="12:45" x14ac:dyDescent="0.25">
      <c r="L1757" s="290"/>
      <c r="AQ1757" s="145"/>
      <c r="AR1757" s="72"/>
      <c r="AS1757" s="145"/>
    </row>
    <row r="1758" spans="12:45" x14ac:dyDescent="0.25">
      <c r="L1758" s="290"/>
      <c r="AQ1758" s="145"/>
      <c r="AR1758" s="72"/>
      <c r="AS1758" s="145"/>
    </row>
    <row r="1759" spans="12:45" x14ac:dyDescent="0.25">
      <c r="L1759" s="290"/>
      <c r="AQ1759" s="145"/>
      <c r="AR1759" s="72"/>
      <c r="AS1759" s="145"/>
    </row>
    <row r="1760" spans="12:45" x14ac:dyDescent="0.25">
      <c r="L1760" s="290"/>
      <c r="AQ1760" s="145"/>
      <c r="AR1760" s="72"/>
      <c r="AS1760" s="145"/>
    </row>
    <row r="1761" spans="12:45" x14ac:dyDescent="0.25">
      <c r="L1761" s="290"/>
      <c r="AQ1761" s="145"/>
      <c r="AR1761" s="72"/>
      <c r="AS1761" s="145"/>
    </row>
    <row r="1762" spans="12:45" x14ac:dyDescent="0.25">
      <c r="L1762" s="290"/>
      <c r="AQ1762" s="145"/>
      <c r="AR1762" s="72"/>
      <c r="AS1762" s="145"/>
    </row>
    <row r="1763" spans="12:45" x14ac:dyDescent="0.25">
      <c r="L1763" s="290"/>
      <c r="AQ1763" s="145"/>
      <c r="AR1763" s="72"/>
      <c r="AS1763" s="145"/>
    </row>
    <row r="1764" spans="12:45" x14ac:dyDescent="0.25">
      <c r="L1764" s="290"/>
      <c r="AQ1764" s="145"/>
      <c r="AR1764" s="72"/>
      <c r="AS1764" s="145"/>
    </row>
    <row r="1765" spans="12:45" x14ac:dyDescent="0.25">
      <c r="L1765" s="290"/>
      <c r="AQ1765" s="145"/>
      <c r="AR1765" s="72"/>
      <c r="AS1765" s="145"/>
    </row>
    <row r="1766" spans="12:45" x14ac:dyDescent="0.25">
      <c r="L1766" s="290"/>
      <c r="AQ1766" s="145"/>
      <c r="AR1766" s="72"/>
      <c r="AS1766" s="145"/>
    </row>
    <row r="1767" spans="12:45" x14ac:dyDescent="0.25">
      <c r="L1767" s="290"/>
      <c r="AQ1767" s="145"/>
      <c r="AR1767" s="72"/>
      <c r="AS1767" s="145"/>
    </row>
    <row r="1768" spans="12:45" x14ac:dyDescent="0.25">
      <c r="L1768" s="290"/>
      <c r="AQ1768" s="145"/>
      <c r="AR1768" s="72"/>
      <c r="AS1768" s="145"/>
    </row>
    <row r="1769" spans="12:45" x14ac:dyDescent="0.25">
      <c r="L1769" s="290"/>
      <c r="AQ1769" s="145"/>
      <c r="AR1769" s="72"/>
      <c r="AS1769" s="145"/>
    </row>
    <row r="1770" spans="12:45" x14ac:dyDescent="0.25">
      <c r="L1770" s="290"/>
      <c r="AQ1770" s="145"/>
      <c r="AR1770" s="72"/>
      <c r="AS1770" s="145"/>
    </row>
    <row r="1771" spans="12:45" x14ac:dyDescent="0.25">
      <c r="L1771" s="290"/>
      <c r="AQ1771" s="145"/>
      <c r="AR1771" s="72"/>
      <c r="AS1771" s="145"/>
    </row>
    <row r="1772" spans="12:45" x14ac:dyDescent="0.25">
      <c r="L1772" s="290"/>
      <c r="AQ1772" s="145"/>
      <c r="AR1772" s="72"/>
      <c r="AS1772" s="145"/>
    </row>
    <row r="1773" spans="12:45" x14ac:dyDescent="0.25">
      <c r="L1773" s="290"/>
      <c r="AQ1773" s="145"/>
      <c r="AR1773" s="72"/>
      <c r="AS1773" s="145"/>
    </row>
    <row r="1774" spans="12:45" x14ac:dyDescent="0.25">
      <c r="L1774" s="290"/>
      <c r="AQ1774" s="145"/>
      <c r="AR1774" s="72"/>
      <c r="AS1774" s="145"/>
    </row>
    <row r="1775" spans="12:45" x14ac:dyDescent="0.25">
      <c r="L1775" s="290"/>
      <c r="AQ1775" s="145"/>
      <c r="AR1775" s="72"/>
      <c r="AS1775" s="145"/>
    </row>
    <row r="1776" spans="12:45" x14ac:dyDescent="0.25">
      <c r="L1776" s="290"/>
      <c r="AQ1776" s="145"/>
      <c r="AR1776" s="72"/>
      <c r="AS1776" s="145"/>
    </row>
    <row r="1777" spans="12:45" x14ac:dyDescent="0.25">
      <c r="L1777" s="290"/>
      <c r="AQ1777" s="145"/>
      <c r="AR1777" s="72"/>
      <c r="AS1777" s="145"/>
    </row>
    <row r="1778" spans="12:45" x14ac:dyDescent="0.25">
      <c r="L1778" s="290"/>
      <c r="AQ1778" s="145"/>
      <c r="AR1778" s="72"/>
      <c r="AS1778" s="145"/>
    </row>
    <row r="1779" spans="12:45" x14ac:dyDescent="0.25">
      <c r="AQ1779" s="145"/>
      <c r="AR1779" s="72"/>
      <c r="AS1779" s="145"/>
    </row>
    <row r="1780" spans="12:45" x14ac:dyDescent="0.25">
      <c r="AQ1780" s="145"/>
      <c r="AR1780" s="72"/>
      <c r="AS1780" s="145"/>
    </row>
    <row r="1781" spans="12:45" x14ac:dyDescent="0.25">
      <c r="AQ1781" s="145"/>
      <c r="AR1781" s="72"/>
      <c r="AS1781" s="145"/>
    </row>
    <row r="1782" spans="12:45" x14ac:dyDescent="0.25">
      <c r="AQ1782" s="145"/>
      <c r="AR1782" s="72"/>
      <c r="AS1782" s="145"/>
    </row>
    <row r="1783" spans="12:45" x14ac:dyDescent="0.25">
      <c r="AQ1783" s="145"/>
      <c r="AR1783" s="72"/>
      <c r="AS1783" s="145"/>
    </row>
    <row r="1784" spans="12:45" x14ac:dyDescent="0.25">
      <c r="AQ1784" s="145"/>
      <c r="AR1784" s="72"/>
      <c r="AS1784" s="145"/>
    </row>
    <row r="1785" spans="12:45" x14ac:dyDescent="0.25">
      <c r="AQ1785" s="145"/>
      <c r="AR1785" s="72"/>
      <c r="AS1785" s="145"/>
    </row>
    <row r="1786" spans="12:45" x14ac:dyDescent="0.25">
      <c r="AQ1786" s="145"/>
      <c r="AR1786" s="72"/>
      <c r="AS1786" s="145"/>
    </row>
    <row r="1787" spans="12:45" x14ac:dyDescent="0.25">
      <c r="AQ1787" s="145"/>
      <c r="AR1787" s="72"/>
      <c r="AS1787" s="145"/>
    </row>
  </sheetData>
  <dataValidations count="9">
    <dataValidation type="list" allowBlank="1" showInputMessage="1" showErrorMessage="1" sqref="B150:B154 B2:B148 B156:B964" xr:uid="{872259B7-CD9A-48C4-9459-73749C90689B}">
      <formula1>INDIRECT($B2)</formula1>
    </dataValidation>
    <dataValidation type="list" allowBlank="1" showInputMessage="1" showErrorMessage="1" sqref="AJ2:AJ144 AJ146:AJ182 AJ184:AJ964" xr:uid="{0D4AED02-DDB9-41E5-B274-93BC845EAD66}">
      <formula1>PROCESO</formula1>
    </dataValidation>
    <dataValidation type="list" allowBlank="1" showInputMessage="1" showErrorMessage="1" sqref="AH2:AH144 AH146:AH182 AH184:AH964" xr:uid="{BCD2A2C1-D9A8-4C68-81DC-DEA655461423}">
      <formula1>NOMBRE_SUPERVISOR</formula1>
    </dataValidation>
    <dataValidation type="list" allowBlank="1" showInputMessage="1" showErrorMessage="1" sqref="J1:J964" xr:uid="{0FE8FC43-3AFC-4BB5-B8B5-170BE78B5124}">
      <formula1>ABOGADO</formula1>
    </dataValidation>
    <dataValidation type="list" allowBlank="1" showInputMessage="1" showErrorMessage="1" sqref="E2:E964" xr:uid="{D4FF8EB2-F9A2-49B4-973C-DFF1177CBC7D}">
      <formula1>TIPO_PS</formula1>
    </dataValidation>
    <dataValidation type="list" allowBlank="1" showInputMessage="1" showErrorMessage="1" sqref="F2:F964" xr:uid="{4B0F5FCF-CDB2-499F-81AB-3AF5C8AA1670}">
      <formula1>TIPO_LABOR</formula1>
    </dataValidation>
    <dataValidation type="list" allowBlank="1" showInputMessage="1" showErrorMessage="1" sqref="D2:D964" xr:uid="{2FE9F85F-4F03-4735-B141-A2B82ECEDE29}">
      <formula1>TIPO_PERSONA</formula1>
    </dataValidation>
    <dataValidation type="list" allowBlank="1" showInputMessage="1" showErrorMessage="1" sqref="C2:C964" xr:uid="{59B88140-C7F9-41B6-B7E9-37CC210EAC99}">
      <formula1>TIPO_CONTRATO</formula1>
    </dataValidation>
    <dataValidation type="list" allowBlank="1" showInputMessage="1" showErrorMessage="1" sqref="A2:A964" xr:uid="{30887915-2629-4287-B7D8-1FDCB6CE41B2}">
      <formula1>MODALIDAD</formula1>
    </dataValidation>
  </dataValidations>
  <hyperlinks>
    <hyperlink ref="H113" r:id="rId1" xr:uid="{B4BB998B-59BE-4B9F-8229-DA5F7CA6E0B8}"/>
    <hyperlink ref="H124" r:id="rId2" xr:uid="{BCE24767-5A55-40D8-9887-323B7119DBBA}"/>
    <hyperlink ref="H101" r:id="rId3" xr:uid="{C34E5A12-C517-43B5-ACF8-2650C8406978}"/>
    <hyperlink ref="H45" r:id="rId4" xr:uid="{F46B87DD-397F-4D46-AE28-0949A011A5D6}"/>
    <hyperlink ref="H181" r:id="rId5" xr:uid="{2AA593C9-DB60-4558-9BE6-DDC43134262D}"/>
    <hyperlink ref="H236" r:id="rId6" xr:uid="{03111284-17ED-443D-9F3B-161B280EF11C}"/>
    <hyperlink ref="H238" r:id="rId7" xr:uid="{280AFDEB-51E3-45CC-88FB-E3DBD604F5AF}"/>
    <hyperlink ref="H239" r:id="rId8" xr:uid="{013A681C-BF4F-4266-BEA3-8AA899F3BF2B}"/>
    <hyperlink ref="H223" r:id="rId9" xr:uid="{7DF88DB5-09D8-41F0-8540-E53B6BFFC54D}"/>
    <hyperlink ref="H202" r:id="rId10" xr:uid="{E2AA8450-3A09-4FFA-82DD-2C145A3CB6BA}"/>
    <hyperlink ref="H187" r:id="rId11" xr:uid="{A1513744-69D7-48F3-A0DF-71CA1B4FE3B3}"/>
    <hyperlink ref="H188" r:id="rId12" xr:uid="{8B4866CB-3E07-46C2-9728-F984C7519DBE}"/>
    <hyperlink ref="H189" r:id="rId13" xr:uid="{FBA99B74-36FA-44F8-A621-7A5B4BAB0BBC}"/>
    <hyperlink ref="H191" r:id="rId14" xr:uid="{01B6645E-EE57-4DDF-B7D5-9749AF6B273D}"/>
    <hyperlink ref="H190" r:id="rId15" xr:uid="{6A1C6C17-342C-4AF5-8858-8E5CDF2E4783}"/>
    <hyperlink ref="H192" r:id="rId16" xr:uid="{37266614-B5C2-4FB1-803A-A9536A5D7D3B}"/>
    <hyperlink ref="H193" r:id="rId17" xr:uid="{2F821AD7-AE8A-42E9-B5FE-1BDF038C5B6A}"/>
    <hyperlink ref="H194" r:id="rId18" xr:uid="{FB1F784F-42D5-4CF1-A740-9806D0BAC790}"/>
    <hyperlink ref="H197" r:id="rId19" xr:uid="{010D06F0-5703-4146-A6E9-2E403D160235}"/>
    <hyperlink ref="H212" r:id="rId20" xr:uid="{213B1D17-FB80-499C-A796-41EA228E87C3}"/>
    <hyperlink ref="H214" r:id="rId21" xr:uid="{093D736C-8C83-4918-9062-B45BCBA3B776}"/>
    <hyperlink ref="H215" r:id="rId22" xr:uid="{82DCCD26-18A2-44BC-9D0F-64CF20001F8B}"/>
    <hyperlink ref="H216" r:id="rId23" xr:uid="{B19F2846-F2A4-428E-B3BE-45358A884F3D}"/>
    <hyperlink ref="H217" r:id="rId24" xr:uid="{8C0B97C4-9C7A-45B0-BAC4-A96C6D06BF63}"/>
    <hyperlink ref="H218" r:id="rId25" xr:uid="{D424722C-66A3-48FC-9C80-F1CA7DD07729}"/>
    <hyperlink ref="H224" r:id="rId26" xr:uid="{600E70E0-D8C9-44FB-884E-6A0F88625691}"/>
    <hyperlink ref="H225" r:id="rId27" xr:uid="{6306896E-92F7-49F0-930D-58361EB83754}"/>
    <hyperlink ref="H226" r:id="rId28" xr:uid="{2FD12147-DD28-4E70-B133-6916E967DCBB}"/>
    <hyperlink ref="H230" r:id="rId29" xr:uid="{76A9F63E-39B4-4358-A7D9-23F12795A692}"/>
    <hyperlink ref="H227" r:id="rId30" xr:uid="{57137999-23FD-47B0-9B4C-89A36DA9A4C5}"/>
    <hyperlink ref="H234" r:id="rId31" xr:uid="{5D048C14-E71A-4872-B276-7ADBA2FDFD54}"/>
    <hyperlink ref="H241" r:id="rId32" xr:uid="{80B176CE-3DDF-4622-BDFE-52677F6FFF4F}"/>
    <hyperlink ref="H237" r:id="rId33" xr:uid="{B735307E-9BC7-4EAF-82A7-65476129FA4D}"/>
    <hyperlink ref="H246" r:id="rId34" xr:uid="{AF92EB31-250A-40D1-B69B-078A9658865F}"/>
    <hyperlink ref="H242" r:id="rId35" xr:uid="{179A4151-1085-4CCB-A02F-0F2ADCABB86E}"/>
    <hyperlink ref="H243" r:id="rId36" xr:uid="{3FAB3D22-D288-4DF6-95E6-25B6F7AE0892}"/>
    <hyperlink ref="H244" r:id="rId37" xr:uid="{381A9630-18E9-41A2-BE55-5278A30F1EF3}"/>
    <hyperlink ref="H248" r:id="rId38" xr:uid="{61704F4A-579F-47BA-9C6E-E956DFE1BAF9}"/>
    <hyperlink ref="H249" r:id="rId39" display="https://community.secop.gov.co/Public/Tendering/OpportunityDetail/Index?noticeUID=CO1.NTC.5260257&amp;isFromPublicArea=True&amp;isModal=False" xr:uid="{EB8B0260-D416-4E12-9D91-A149DB9922FE}"/>
    <hyperlink ref="H220" r:id="rId40" xr:uid="{619BDBE3-F44E-424F-A5F9-E50A53A6D29C}"/>
    <hyperlink ref="H257" r:id="rId41" xr:uid="{48DE89BE-1B1E-463E-B5B7-A27AC32C7E74}"/>
    <hyperlink ref="H251" r:id="rId42" xr:uid="{B7172E40-FD99-4FE8-B572-2E67F6316B0E}"/>
    <hyperlink ref="H252" r:id="rId43" xr:uid="{4526189F-935F-4328-97A2-78DC9C53C9F1}"/>
    <hyperlink ref="H253" r:id="rId44" xr:uid="{83A8ED19-CF61-4530-91C1-C80CBA91EF6A}"/>
    <hyperlink ref="H258" r:id="rId45" xr:uid="{61FB9A46-1B57-49F9-B946-CD06BF2847E8}"/>
    <hyperlink ref="H254" r:id="rId46" xr:uid="{54BC9F3C-8107-41C4-8552-31631B9BB4FA}"/>
    <hyperlink ref="H229" r:id="rId47" xr:uid="{4961CDF9-0BB3-4F09-9F7D-AD48FC3100EB}"/>
    <hyperlink ref="H2" r:id="rId48" xr:uid="{8EB7A048-3CDF-4DF3-8CB7-B71A924D1D9F}"/>
    <hyperlink ref="H42" r:id="rId49" xr:uid="{390F9D94-F5BA-4838-B7B4-768B46ADE209}"/>
    <hyperlink ref="H210" r:id="rId50" xr:uid="{2D67E1FC-14FE-4F1A-8DA8-DDC63E3D97EE}"/>
  </hyperlinks>
  <pageMargins left="0.7" right="0.7" top="0.75" bottom="0.75" header="0.3" footer="0.3"/>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Juridica</dc:creator>
  <cp:lastModifiedBy>Oficina Juridica</cp:lastModifiedBy>
  <dcterms:created xsi:type="dcterms:W3CDTF">2025-08-27T20:18:49Z</dcterms:created>
  <dcterms:modified xsi:type="dcterms:W3CDTF">2025-08-27T20:20:28Z</dcterms:modified>
</cp:coreProperties>
</file>